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mc:AlternateContent xmlns:mc="http://schemas.openxmlformats.org/markup-compatibility/2006">
    <mc:Choice Requires="x15">
      <x15ac:absPath xmlns:x15ac="http://schemas.microsoft.com/office/spreadsheetml/2010/11/ac" url="E:\MyDriveBang\ExcelX2024\Excelx Templates Posts\Project Plan Templates\"/>
    </mc:Choice>
  </mc:AlternateContent>
  <xr:revisionPtr revIDLastSave="0" documentId="13_ncr:1_{67B7B954-9F54-472F-9A07-96CA0BF10D2E}" xr6:coauthVersionLast="47" xr6:coauthVersionMax="47" xr10:uidLastSave="{00000000-0000-0000-0000-000000000000}"/>
  <bookViews>
    <workbookView xWindow="-110" yWindow="-110" windowWidth="38620" windowHeight="21100" activeTab="1" xr2:uid="{00000000-000D-0000-FFFF-FFFF00000000}"/>
  </bookViews>
  <sheets>
    <sheet name="Intro" sheetId="9" r:id="rId1"/>
    <sheet name="Dashboard" sheetId="1" r:id="rId2"/>
    <sheet name="Projects" sheetId="5" r:id="rId3"/>
    <sheet name="Tasks" sheetId="4" r:id="rId4"/>
    <sheet name="Free vs Premium" sheetId="11" r:id="rId5"/>
    <sheet name="Advanced Project Plan Template" sheetId="3" r:id="rId6"/>
    <sheet name="License-Disclaimer" sheetId="10" r:id="rId7"/>
  </sheets>
  <definedNames>
    <definedName name="FNAT_rng_All_Projects" hidden="1">Projects!$B$5:$B$15</definedName>
    <definedName name="FNAT_rng_Project" hidden="1">Dashboard!$K$1</definedName>
    <definedName name="FNAT_rng_Tasks" hidden="1">Table1[Project]</definedName>
    <definedName name="_xlnm.Print_Area" localSheetId="1" hidden="1">Dashboard!$1:$33</definedName>
    <definedName name="_xlnm.Print_Area" localSheetId="2" hidden="1">Projects!$B$1:$H$21</definedName>
    <definedName name="_xlnm.Print_Area" localSheetId="3" hidden="1">Table1[#All]</definedName>
    <definedName name="_xlnm.Print_Titles" localSheetId="3" hidden="1">Tasks!$1:$1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2" i="1" l="1"/>
  <c r="E15" i="5" l="1" a="1"/>
  <c r="E15" i="5" s="1"/>
  <c r="E14" i="5" a="1"/>
  <c r="E14" i="5" s="1"/>
  <c r="E13" i="5" a="1"/>
  <c r="E13" i="5" s="1"/>
  <c r="E12" i="5" a="1"/>
  <c r="E12" i="5" s="1"/>
  <c r="E11" i="5" a="1"/>
  <c r="E11" i="5" s="1"/>
  <c r="E10" i="5" a="1"/>
  <c r="E10" i="5" s="1"/>
  <c r="E9" i="5" a="1"/>
  <c r="E9" i="5" s="1"/>
  <c r="E8" i="5" a="1"/>
  <c r="E8" i="5" s="1"/>
  <c r="E7" i="5" a="1"/>
  <c r="E7" i="5" s="1"/>
  <c r="E6" i="5" a="1"/>
  <c r="E6" i="5" s="1"/>
  <c r="E5" i="5" a="1"/>
  <c r="E5" i="5" s="1"/>
  <c r="G5" i="5"/>
  <c r="D13" i="5" a="1"/>
  <c r="D13" i="5" s="1"/>
  <c r="G3" i="1" l="1"/>
  <c r="F20" i="1" s="1"/>
  <c r="G20" i="1" s="1"/>
  <c r="F18" i="1" l="1"/>
  <c r="G18" i="1" s="1"/>
  <c r="F19" i="1"/>
  <c r="G19" i="1" s="1"/>
  <c r="F21" i="1"/>
  <c r="G21" i="1" s="1"/>
  <c r="F25" i="1"/>
  <c r="G25" i="1" s="1"/>
  <c r="F22" i="1"/>
  <c r="F23" i="1"/>
  <c r="G23" i="1" s="1"/>
  <c r="F24" i="1"/>
  <c r="G24" i="1" s="1"/>
  <c r="G15" i="5" l="1"/>
  <c r="H15" i="5" s="1"/>
  <c r="F15" i="5"/>
  <c r="D15" i="5" a="1"/>
  <c r="D15" i="5" s="1"/>
  <c r="C15" i="5"/>
  <c r="G14" i="5"/>
  <c r="H14" i="5" s="1"/>
  <c r="F14" i="5"/>
  <c r="D14" i="5" a="1"/>
  <c r="D14" i="5" s="1"/>
  <c r="C14" i="5"/>
  <c r="G13" i="5"/>
  <c r="H13" i="5" s="1"/>
  <c r="F13" i="5"/>
  <c r="C13" i="5"/>
  <c r="G12" i="5"/>
  <c r="H12" i="5" s="1"/>
  <c r="F12" i="5"/>
  <c r="D12" i="5" a="1"/>
  <c r="D12" i="5" s="1"/>
  <c r="C12" i="5"/>
  <c r="G11" i="5"/>
  <c r="H11" i="5" s="1"/>
  <c r="F11" i="5"/>
  <c r="D11" i="5" a="1"/>
  <c r="D11" i="5" s="1"/>
  <c r="C11" i="5"/>
  <c r="G10" i="5"/>
  <c r="H10" i="5" s="1"/>
  <c r="F10" i="5"/>
  <c r="D10" i="5" a="1"/>
  <c r="D10" i="5" s="1"/>
  <c r="C10" i="5"/>
  <c r="G9" i="5"/>
  <c r="H9" i="5" s="1"/>
  <c r="F9" i="5"/>
  <c r="D9" i="5" a="1"/>
  <c r="D9" i="5" s="1"/>
  <c r="C9" i="5"/>
  <c r="G8" i="5"/>
  <c r="H8" i="5" s="1"/>
  <c r="F8" i="5"/>
  <c r="D8" i="5" a="1"/>
  <c r="D8" i="5" s="1"/>
  <c r="C8" i="5"/>
  <c r="G7" i="5"/>
  <c r="H7" i="5" s="1"/>
  <c r="F7" i="5"/>
  <c r="D7" i="5" a="1"/>
  <c r="D7" i="5" s="1"/>
  <c r="C7" i="5"/>
  <c r="G6" i="5"/>
  <c r="H6" i="5" s="1"/>
  <c r="F6" i="5"/>
  <c r="D6" i="5" a="1"/>
  <c r="D6" i="5" s="1"/>
  <c r="C6" i="5"/>
  <c r="F5" i="5"/>
  <c r="G15" i="1" s="1"/>
  <c r="G11" i="1"/>
  <c r="D5" i="5"/>
  <c r="G10" i="1" s="1"/>
  <c r="C5" i="5"/>
  <c r="L1" i="1" s="1"/>
  <c r="J28" i="1" a="1"/>
  <c r="J28" i="1" s="1"/>
  <c r="P28" i="1" s="1"/>
  <c r="J27" i="1" a="1"/>
  <c r="J27" i="1" s="1"/>
  <c r="P27" i="1" s="1"/>
  <c r="J26" i="1" a="1"/>
  <c r="J26" i="1" s="1"/>
  <c r="P26" i="1" s="1"/>
  <c r="J25" i="1" a="1"/>
  <c r="J25" i="1" s="1"/>
  <c r="P25" i="1" s="1"/>
  <c r="J24" i="1" a="1"/>
  <c r="J24" i="1" s="1"/>
  <c r="P24" i="1" s="1"/>
  <c r="J23" i="1" a="1"/>
  <c r="J23" i="1" s="1"/>
  <c r="P23" i="1" s="1"/>
  <c r="J22" i="1" a="1"/>
  <c r="J22" i="1" s="1"/>
  <c r="P22" i="1" s="1"/>
  <c r="J21" i="1" a="1"/>
  <c r="J21" i="1" s="1"/>
  <c r="P21" i="1" s="1"/>
  <c r="J20" i="1" a="1"/>
  <c r="J20" i="1" s="1"/>
  <c r="P20" i="1" s="1"/>
  <c r="J19" i="1" a="1"/>
  <c r="J19" i="1" s="1"/>
  <c r="P19" i="1" s="1"/>
  <c r="J18" i="1" a="1"/>
  <c r="J18" i="1" s="1"/>
  <c r="P18" i="1" s="1"/>
  <c r="J17" i="1" a="1"/>
  <c r="J17" i="1" s="1"/>
  <c r="P17" i="1" s="1"/>
  <c r="J16" i="1" a="1"/>
  <c r="J16" i="1" s="1"/>
  <c r="P16" i="1" s="1"/>
  <c r="J15" i="1" a="1"/>
  <c r="J15" i="1" s="1"/>
  <c r="P15" i="1" s="1"/>
  <c r="J14" i="1" a="1"/>
  <c r="J14" i="1" s="1"/>
  <c r="P14" i="1" s="1"/>
  <c r="J13" i="1" a="1"/>
  <c r="J13" i="1" s="1"/>
  <c r="P13" i="1" s="1"/>
  <c r="J12" i="1" a="1"/>
  <c r="J12" i="1" s="1"/>
  <c r="P12" i="1" s="1"/>
  <c r="J11" i="1" a="1"/>
  <c r="J11" i="1" s="1"/>
  <c r="P11" i="1" s="1"/>
  <c r="J10" i="1" a="1"/>
  <c r="J10" i="1" s="1"/>
  <c r="P10" i="1" s="1"/>
  <c r="J9" i="1" a="1"/>
  <c r="J9" i="1" s="1"/>
  <c r="P9" i="1" s="1"/>
  <c r="J8" i="1" a="1"/>
  <c r="J8" i="1" s="1"/>
  <c r="P8" i="1" s="1"/>
  <c r="J7" i="1" a="1"/>
  <c r="J7" i="1" s="1"/>
  <c r="P7" i="1" s="1"/>
  <c r="J6" i="1" a="1"/>
  <c r="J6" i="1" s="1"/>
  <c r="P6" i="1" s="1"/>
  <c r="J5" i="1" a="1"/>
  <c r="J5" i="1" s="1"/>
  <c r="P5" i="1" s="1"/>
  <c r="J4" i="1" a="1"/>
  <c r="J4" i="1" s="1"/>
  <c r="P4" i="1" s="1"/>
  <c r="J3" i="1"/>
  <c r="G14" i="1" l="1"/>
  <c r="S2" i="1"/>
  <c r="T2" i="1" s="1"/>
  <c r="U2" i="1" s="1"/>
  <c r="V2" i="1" s="1"/>
  <c r="W2" i="1" s="1"/>
  <c r="X2" i="1" s="1"/>
  <c r="Y2" i="1" s="1"/>
  <c r="Z2" i="1" s="1"/>
  <c r="AA2" i="1" s="1"/>
  <c r="AB2" i="1" s="1"/>
  <c r="AC2" i="1" s="1"/>
  <c r="AD2" i="1" s="1"/>
  <c r="AE2" i="1" s="1"/>
  <c r="AF2" i="1" s="1"/>
  <c r="AG2" i="1" s="1"/>
  <c r="AH2" i="1" s="1"/>
  <c r="G12" i="1"/>
  <c r="G13" i="1" s="1"/>
  <c r="O5" i="1"/>
  <c r="L5" i="1"/>
  <c r="M5" i="1"/>
  <c r="O7" i="1"/>
  <c r="M7" i="1"/>
  <c r="L7" i="1"/>
  <c r="O9" i="1"/>
  <c r="M9" i="1"/>
  <c r="L9" i="1"/>
  <c r="O25" i="1"/>
  <c r="M25" i="1"/>
  <c r="L25" i="1"/>
  <c r="M22" i="1"/>
  <c r="L22" i="1"/>
  <c r="O22" i="1"/>
  <c r="L21" i="1"/>
  <c r="M21" i="1"/>
  <c r="O21" i="1"/>
  <c r="O14" i="1"/>
  <c r="M14" i="1"/>
  <c r="L14" i="1"/>
  <c r="O27" i="1"/>
  <c r="M27" i="1"/>
  <c r="L27" i="1"/>
  <c r="R28" i="1"/>
  <c r="K28" i="1" s="1"/>
  <c r="O28" i="1"/>
  <c r="M28" i="1"/>
  <c r="L28" i="1"/>
  <c r="M8" i="1"/>
  <c r="L8" i="1"/>
  <c r="O8" i="1"/>
  <c r="O6" i="1"/>
  <c r="M6" i="1"/>
  <c r="L6" i="1"/>
  <c r="M13" i="1"/>
  <c r="L13" i="1"/>
  <c r="O13" i="1"/>
  <c r="O16" i="1"/>
  <c r="L16" i="1"/>
  <c r="M16" i="1"/>
  <c r="O17" i="1"/>
  <c r="L17" i="1"/>
  <c r="M17" i="1"/>
  <c r="M12" i="1"/>
  <c r="L12" i="1"/>
  <c r="O12" i="1"/>
  <c r="O19" i="1"/>
  <c r="M19" i="1"/>
  <c r="L19" i="1"/>
  <c r="M24" i="1"/>
  <c r="O24" i="1"/>
  <c r="L24" i="1"/>
  <c r="O18" i="1"/>
  <c r="L18" i="1"/>
  <c r="M18" i="1"/>
  <c r="L20" i="1"/>
  <c r="M20" i="1"/>
  <c r="O20" i="1"/>
  <c r="M23" i="1"/>
  <c r="L23" i="1"/>
  <c r="O23" i="1"/>
  <c r="M10" i="1"/>
  <c r="O10" i="1"/>
  <c r="L10" i="1"/>
  <c r="O11" i="1"/>
  <c r="M11" i="1"/>
  <c r="L11" i="1"/>
  <c r="O26" i="1"/>
  <c r="L26" i="1"/>
  <c r="M26" i="1"/>
  <c r="O15" i="1"/>
  <c r="M15" i="1"/>
  <c r="L15" i="1"/>
  <c r="L4" i="1"/>
  <c r="O4" i="1"/>
  <c r="M4" i="1"/>
  <c r="H5" i="5"/>
  <c r="R13" i="1"/>
  <c r="K13" i="1" s="1"/>
  <c r="R5" i="1"/>
  <c r="K5" i="1" s="1"/>
  <c r="R6" i="1"/>
  <c r="K6" i="1" s="1"/>
  <c r="R12" i="1"/>
  <c r="K12" i="1" s="1"/>
  <c r="R20" i="1"/>
  <c r="K20" i="1" s="1"/>
  <c r="R24" i="1"/>
  <c r="K24" i="1" s="1"/>
  <c r="R7" i="1"/>
  <c r="K7" i="1" s="1"/>
  <c r="R4" i="1"/>
  <c r="K4" i="1" s="1"/>
  <c r="R8" i="1"/>
  <c r="K8" i="1" s="1"/>
  <c r="R26" i="1"/>
  <c r="K26" i="1" s="1"/>
  <c r="R21" i="1"/>
  <c r="K21" i="1" s="1"/>
  <c r="R22" i="1"/>
  <c r="K22" i="1" s="1"/>
  <c r="R23" i="1"/>
  <c r="K23" i="1" s="1"/>
  <c r="R25" i="1"/>
  <c r="K25" i="1" s="1"/>
  <c r="R15" i="1"/>
  <c r="K15" i="1" s="1"/>
  <c r="R17" i="1"/>
  <c r="K17" i="1" s="1"/>
  <c r="R10" i="1"/>
  <c r="K10" i="1" s="1"/>
  <c r="R18" i="1"/>
  <c r="K18" i="1" s="1"/>
  <c r="R11" i="1"/>
  <c r="K11" i="1" s="1"/>
  <c r="R19" i="1"/>
  <c r="K19" i="1" s="1"/>
  <c r="R16" i="1"/>
  <c r="K16" i="1" s="1"/>
  <c r="R27" i="1"/>
  <c r="K27" i="1" s="1"/>
  <c r="R9" i="1"/>
  <c r="K9" i="1" s="1"/>
  <c r="R14" i="1"/>
  <c r="K14" i="1" s="1"/>
  <c r="Q26" i="1" l="1"/>
  <c r="N27" i="1"/>
  <c r="Q14" i="1"/>
  <c r="Q18" i="1"/>
  <c r="N25" i="1"/>
  <c r="N19" i="1"/>
  <c r="N6" i="1"/>
  <c r="Q27" i="1"/>
  <c r="N14" i="1"/>
  <c r="Q25" i="1"/>
  <c r="N15" i="1"/>
  <c r="N4" i="1"/>
  <c r="N23" i="1"/>
  <c r="Q12" i="1"/>
  <c r="Q4" i="1"/>
  <c r="Q10" i="1"/>
  <c r="Q19" i="1"/>
  <c r="Q6" i="1"/>
  <c r="N5" i="1"/>
  <c r="N26" i="1"/>
  <c r="N18" i="1"/>
  <c r="N17" i="1"/>
  <c r="N20" i="1"/>
  <c r="Q15" i="1"/>
  <c r="Q24" i="1"/>
  <c r="Q13" i="1"/>
  <c r="Q20" i="1"/>
  <c r="Q17" i="1"/>
  <c r="N11" i="1"/>
  <c r="N16" i="1"/>
  <c r="Q28" i="1"/>
  <c r="N24" i="1"/>
  <c r="Q23" i="1"/>
  <c r="Q16" i="1"/>
  <c r="N21" i="1"/>
  <c r="Q21" i="1"/>
  <c r="N28" i="1"/>
  <c r="Q22" i="1"/>
  <c r="Q8" i="1"/>
  <c r="N7" i="1"/>
  <c r="Q9" i="1"/>
  <c r="N8" i="1"/>
  <c r="Q11" i="1"/>
  <c r="Q7" i="1"/>
  <c r="N12" i="1"/>
  <c r="N13" i="1"/>
  <c r="N10" i="1"/>
  <c r="N9" i="1"/>
  <c r="N22" i="1"/>
  <c r="Q5"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<sst xmlns="http://schemas.openxmlformats.org/spreadsheetml/2006/main" count="469" uniqueCount="273">
  <si>
    <t>Start Date</t>
  </si>
  <si>
    <t>Task ID</t>
  </si>
  <si>
    <t>Task</t>
  </si>
  <si>
    <t>Days Req.</t>
  </si>
  <si>
    <t>End Date</t>
  </si>
  <si>
    <t>Days Comp.</t>
  </si>
  <si>
    <t>Overall Progress</t>
  </si>
  <si>
    <t>Progress</t>
  </si>
  <si>
    <t>Gantt. Scroll</t>
  </si>
  <si>
    <t>1-25%</t>
  </si>
  <si>
    <t>26-50%</t>
  </si>
  <si>
    <t>51-75%</t>
  </si>
  <si>
    <t>76-99%</t>
  </si>
  <si>
    <t>Completed(100%)</t>
  </si>
  <si>
    <t>Inprogress(1-99%)</t>
  </si>
  <si>
    <t>Not Started(0%)</t>
  </si>
  <si>
    <t>Project</t>
  </si>
  <si>
    <t>All Projects</t>
  </si>
  <si>
    <t>Start</t>
  </si>
  <si>
    <t>End</t>
  </si>
  <si>
    <t>Days</t>
  </si>
  <si>
    <t>Projects</t>
  </si>
  <si>
    <t>Tasks</t>
  </si>
  <si>
    <t>%Progress</t>
  </si>
  <si>
    <t>Responsible</t>
  </si>
  <si>
    <t>Remaining</t>
  </si>
  <si>
    <t>You must not remove our copyright notices and Licence sheets from the template</t>
  </si>
  <si>
    <t>You are not allowed to share our template via Emails, Shared drives, Common Folders, Websites, and Social media</t>
  </si>
  <si>
    <t>You are not allowed to share this template, or the screenshots/ images produced using this template with sample data provided in the template.</t>
  </si>
  <si>
    <t>Reproducing of this template is not permitted for reselling, rebranding, team usage, company usage, training and any other business purpose.</t>
  </si>
  <si>
    <t>You are NOT Allowed</t>
  </si>
  <si>
    <t>You can make copies for your own use</t>
  </si>
  <si>
    <t>You are Allowed</t>
  </si>
  <si>
    <r>
      <rPr>
        <b/>
        <sz val="11"/>
        <color theme="1"/>
        <rFont val="Calibri"/>
        <family val="2"/>
        <scheme val="minor"/>
      </rPr>
      <t>Single User License</t>
    </r>
    <r>
      <rPr>
        <sz val="11"/>
        <color theme="1"/>
        <rFont val="Calibri"/>
        <family val="2"/>
        <scheme val="minor"/>
      </rPr>
      <t xml:space="preserve">: Allows 1 (Personal Use Only). </t>
    </r>
  </si>
  <si>
    <t>License Terms</t>
  </si>
  <si>
    <t>Days Required</t>
  </si>
  <si>
    <t>Dashboard</t>
  </si>
  <si>
    <t>Project Management</t>
  </si>
  <si>
    <t>Overall
Progress</t>
  </si>
  <si>
    <t>Top Tasks</t>
  </si>
  <si>
    <t>Free Excel Template by Excelx.com Powered By Analysistabs®</t>
  </si>
  <si>
    <t>Feature</t>
  </si>
  <si>
    <t xml:space="preserve">Analysistabs® License Agreement </t>
  </si>
  <si>
    <r>
      <t xml:space="preserve">Get our </t>
    </r>
    <r>
      <rPr>
        <b/>
        <sz val="20"/>
        <color rgb="FF00A0C8"/>
        <rFont val="Bahnschrift"/>
        <family val="2"/>
      </rPr>
      <t>120+ Premium</t>
    </r>
    <r>
      <rPr>
        <b/>
        <sz val="20"/>
        <color theme="1"/>
        <rFont val="Bahnschrift"/>
        <family val="2"/>
      </rPr>
      <t xml:space="preserve"> 
Project Management Templates</t>
    </r>
  </si>
  <si>
    <t>100+ FREE
Templates</t>
  </si>
  <si>
    <t>100+ Free Templates for Project Management, Personal Finance &amp; Productivity</t>
  </si>
  <si>
    <t>120+ PREMIUM
Templates</t>
  </si>
  <si>
    <t>120+ Premium Templates:</t>
  </si>
  <si>
    <t>We have develped verity of Premium Project Management Templates with bundle of features!  Easy to use Professional Project Management Templates are now avaiable in bundles to save more. Get it Now!</t>
  </si>
  <si>
    <r>
      <t xml:space="preserve">Get our </t>
    </r>
    <r>
      <rPr>
        <b/>
        <sz val="20"/>
        <color theme="6" tint="-0.249977111117893"/>
        <rFont val="Bahnschrift"/>
        <family val="2"/>
      </rPr>
      <t>100+ Free</t>
    </r>
    <r>
      <rPr>
        <b/>
        <sz val="20"/>
        <color theme="6"/>
        <rFont val="Bahnschrift"/>
        <family val="2"/>
      </rPr>
      <t xml:space="preserve"> </t>
    </r>
    <r>
      <rPr>
        <b/>
        <sz val="20"/>
        <color theme="1"/>
        <rFont val="Bahnschrift"/>
        <family val="2"/>
      </rPr>
      <t xml:space="preserve">
Excel Templates for Project Management, Personal Finance and Productivity</t>
    </r>
  </si>
  <si>
    <t>This Template/Excel File and sample data is created by Excelx.com Powered by Analysistabs®</t>
  </si>
  <si>
    <t>Individual users are permitted to use this file/template for their personal use only</t>
  </si>
  <si>
    <t>You can share the web page link:(https://excelx.com/)</t>
  </si>
  <si>
    <t>Excel Files/ templates (.xlsx,.xlsm, .docx, .pptx) files should not be shared with others. Instead, you can share following web page link of this template.</t>
  </si>
  <si>
    <r>
      <t xml:space="preserve">Developer by: </t>
    </r>
    <r>
      <rPr>
        <b/>
        <sz val="10"/>
        <color theme="9"/>
        <rFont val="Bahnschrift"/>
        <family val="2"/>
      </rPr>
      <t>PNRao</t>
    </r>
  </si>
  <si>
    <r>
      <t>Please let us know your feedback.
📧 Email:</t>
    </r>
    <r>
      <rPr>
        <sz val="11"/>
        <color theme="7"/>
        <rFont val="Calibri"/>
        <family val="2"/>
        <scheme val="minor"/>
      </rPr>
      <t xml:space="preserve"> info@analysistabs.com</t>
    </r>
  </si>
  <si>
    <t>Multiple Project Planning Template</t>
  </si>
  <si>
    <t>Overcome project overload! Download our free Multi-Project Planning Template (Excel) for effortless workflow management.</t>
  </si>
  <si>
    <r>
      <rPr>
        <sz val="10"/>
        <color theme="9"/>
        <rFont val="Bahnschrift"/>
        <family val="2"/>
      </rPr>
      <t xml:space="preserve">✅ </t>
    </r>
    <r>
      <rPr>
        <b/>
        <sz val="10"/>
        <color theme="9"/>
        <rFont val="Bahnschrift"/>
        <family val="2"/>
      </rPr>
      <t>TOTAL TASKS</t>
    </r>
  </si>
  <si>
    <t xml:space="preserve">Please Select a Project to View Related Tasks &amp; Gantt: 👉 </t>
  </si>
  <si>
    <t>Capacity</t>
  </si>
  <si>
    <t>Price</t>
  </si>
  <si>
    <t>FREE</t>
  </si>
  <si>
    <t>Hospital EHR Migration</t>
  </si>
  <si>
    <t>Assess current system &amp; data audit</t>
  </si>
  <si>
    <t>Sarah Mitchell</t>
  </si>
  <si>
    <t>Define scope &amp; compliance needs</t>
  </si>
  <si>
    <t>Select target EHR platform</t>
  </si>
  <si>
    <t>James Ortega</t>
  </si>
  <si>
    <t>Map data fields &amp; build ETL rules</t>
  </si>
  <si>
    <t>Extract &amp; transform patient records</t>
  </si>
  <si>
    <t>Priya Kapoor</t>
  </si>
  <si>
    <t>Load data &amp; validate integrity</t>
  </si>
  <si>
    <t>Staff training (3 groups)</t>
  </si>
  <si>
    <t>Integration testing (pharmacy + lab)</t>
  </si>
  <si>
    <t>Go-live cutover &amp; monitoring</t>
  </si>
  <si>
    <t>Closure &amp; lessons learned</t>
  </si>
  <si>
    <t>Mobile Payment App</t>
  </si>
  <si>
    <t>Market research &amp; requirements</t>
  </si>
  <si>
    <t>Alex Chen</t>
  </si>
  <si>
    <t>UI/UX wireframes &amp; prototype</t>
  </si>
  <si>
    <t>Maya Brooks</t>
  </si>
  <si>
    <t>Backend API &amp; security design</t>
  </si>
  <si>
    <t>Raj Patel</t>
  </si>
  <si>
    <t>Payment gateway integration</t>
  </si>
  <si>
    <t>Frontend app build (iOS + Android)</t>
  </si>
  <si>
    <t>Biometric auth &amp; 2FA setup</t>
  </si>
  <si>
    <t>QA &amp; penetration testing</t>
  </si>
  <si>
    <t>Beta launch (500 users)</t>
  </si>
  <si>
    <t>App Store submission</t>
  </si>
  <si>
    <t>Launch &amp; post-launch monitoring</t>
  </si>
  <si>
    <t>Production line assessment</t>
  </si>
  <si>
    <t>Mike Hansen</t>
  </si>
  <si>
    <t>Automation scope &amp; ROI targets</t>
  </si>
  <si>
    <t>Vendor selection (robotics + sensors)</t>
  </si>
  <si>
    <t>Karen Tanaka</t>
  </si>
  <si>
    <t>Floor layout redesign</t>
  </si>
  <si>
    <t>Carlos Vega</t>
  </si>
  <si>
    <t>Install robotic stations (3 units)</t>
  </si>
  <si>
    <t>IoT sensor &amp; SCADA integration</t>
  </si>
  <si>
    <t>PLC programming &amp; calibration</t>
  </si>
  <si>
    <t>Operator training (36 staff)</t>
  </si>
  <si>
    <t>Dry run test (1000 units)</t>
  </si>
  <si>
    <t>Full production ramp-up</t>
  </si>
  <si>
    <t>University LMS Rollout</t>
  </si>
  <si>
    <t>Assess teaching tools &amp; needs</t>
  </si>
  <si>
    <t>Linda Park</t>
  </si>
  <si>
    <t>Evaluate LMS platforms</t>
  </si>
  <si>
    <t>License &amp; contract setup</t>
  </si>
  <si>
    <t>David Carter</t>
  </si>
  <si>
    <t>Cloud setup &amp; SSO integration</t>
  </si>
  <si>
    <t>Nina Ross</t>
  </si>
  <si>
    <t>Migrate 200+ course materials</t>
  </si>
  <si>
    <t>Configure grading &amp; assessments</t>
  </si>
  <si>
    <t>Faculty training (4 depts)</t>
  </si>
  <si>
    <t>Student onboarding guides</t>
  </si>
  <si>
    <t>Pilot with 10 courses</t>
  </si>
  <si>
    <t>Full rollout &amp; support</t>
  </si>
  <si>
    <t>E-Commerce Relaunch</t>
  </si>
  <si>
    <t>Site audit &amp; UX review</t>
  </si>
  <si>
    <t>Emma Wilson</t>
  </si>
  <si>
    <t>Feature roadmap &amp; KPI targets</t>
  </si>
  <si>
    <t>Product catalog migration (15K SKUs)</t>
  </si>
  <si>
    <t>Tom Nguyen</t>
  </si>
  <si>
    <t>New UI design (homepage + product)</t>
  </si>
  <si>
    <t>Sofia Reyes</t>
  </si>
  <si>
    <t>Frontend dev (React + Next.js)</t>
  </si>
  <si>
    <t>Payment &amp; shipping API setup</t>
  </si>
  <si>
    <t>SEO migration &amp; redirects</t>
  </si>
  <si>
    <t>Load testing (10K users)</t>
  </si>
  <si>
    <t>UAT &amp; go-live deployment</t>
  </si>
  <si>
    <t>Post-launch monitoring</t>
  </si>
  <si>
    <t>Office Renovation</t>
  </si>
  <si>
    <t>Site inspection &amp; design scope</t>
  </si>
  <si>
    <t>Mike O'Brien</t>
  </si>
  <si>
    <t>Permit application &amp; approvals</t>
  </si>
  <si>
    <t>Contractor selection &amp; contracts</t>
  </si>
  <si>
    <t>Lisa Chang</t>
  </si>
  <si>
    <t>Demolition &amp; electrical rewiring</t>
  </si>
  <si>
    <t>Roberto Silva</t>
  </si>
  <si>
    <t>HVAC upgrade &amp; plumbing</t>
  </si>
  <si>
    <t>Drywall, flooring &amp; painting</t>
  </si>
  <si>
    <t>Lighting &amp; ceiling install</t>
  </si>
  <si>
    <t>IT cabling &amp; fire safety</t>
  </si>
  <si>
    <t>Final inspection &amp; cleaning</t>
  </si>
  <si>
    <t>Employee move-in</t>
  </si>
  <si>
    <t>Brand Awareness Campaign</t>
  </si>
  <si>
    <t>Audience research &amp; segmentation</t>
  </si>
  <si>
    <t>Jess Taylor</t>
  </si>
  <si>
    <t>Campaign strategy &amp; creative brief</t>
  </si>
  <si>
    <t>Video production (3 ads)</t>
  </si>
  <si>
    <t>Claire Davis</t>
  </si>
  <si>
    <t>Social content creation (40 assets)</t>
  </si>
  <si>
    <t>Omar Hassan</t>
  </si>
  <si>
    <t>Influencer outreach (15 creators)</t>
  </si>
  <si>
    <t>Media buying (TV + digital)</t>
  </si>
  <si>
    <t>Landing page &amp; microsite build</t>
  </si>
  <si>
    <t>Launch Phase 1: Social + Digital</t>
  </si>
  <si>
    <t>Launch Phase 2: TV + OOH</t>
  </si>
  <si>
    <t>Final ROI report &amp; brand lift</t>
  </si>
  <si>
    <t>Warehouse WMS Setup</t>
  </si>
  <si>
    <t>Warehouse process audit</t>
  </si>
  <si>
    <t>Frank Jensen</t>
  </si>
  <si>
    <t>Define WMS requirements</t>
  </si>
  <si>
    <t>Platform selection &amp; config</t>
  </si>
  <si>
    <t>Yuki Adams</t>
  </si>
  <si>
    <t>Barcode/RFID hardware setup</t>
  </si>
  <si>
    <t>Diego Morales</t>
  </si>
  <si>
    <t>Inventory data migration (50K SKUs)</t>
  </si>
  <si>
    <t>Pick-pack-ship workflow config</t>
  </si>
  <si>
    <t>ERP &amp; carrier integration</t>
  </si>
  <si>
    <t>Staff training (60 people)</t>
  </si>
  <si>
    <t>Parallel run vs manual (2 wks)</t>
  </si>
  <si>
    <t>Go-live &amp; project closure</t>
  </si>
  <si>
    <t>Solar Farm Installation</t>
  </si>
  <si>
    <t>Site survey &amp; irradiance analysis</t>
  </si>
  <si>
    <t>Ana Petrova</t>
  </si>
  <si>
    <t>Permits &amp; environmental review</t>
  </si>
  <si>
    <t>Engineering design &amp; panel layout</t>
  </si>
  <si>
    <t>Ben Adams</t>
  </si>
  <si>
    <t>Procurement (panels + inverters)</t>
  </si>
  <si>
    <t>Site prep &amp; foundation work</t>
  </si>
  <si>
    <t>Chris Wei</t>
  </si>
  <si>
    <t>Panel installation (12K units)</t>
  </si>
  <si>
    <t>Inverter &amp; DC wiring install</t>
  </si>
  <si>
    <t>Grid interconnection setup</t>
  </si>
  <si>
    <t>Commissioning &amp; testing</t>
  </si>
  <si>
    <t>Handover &amp; maintenance plan</t>
  </si>
  <si>
    <t>Contract Management System</t>
  </si>
  <si>
    <t>Audit current contract workflows</t>
  </si>
  <si>
    <t>Rachel Gold</t>
  </si>
  <si>
    <t>Define requirements &amp; approvals</t>
  </si>
  <si>
    <t>Platform selection &amp; setup</t>
  </si>
  <si>
    <t>Marcus Obi</t>
  </si>
  <si>
    <t>Build 25 contract templates</t>
  </si>
  <si>
    <t>E-signature &amp; routing config</t>
  </si>
  <si>
    <t>Tina Park</t>
  </si>
  <si>
    <t>CRM &amp; ERP integration</t>
  </si>
  <si>
    <t>Migrate 500+ active contracts</t>
  </si>
  <si>
    <t>Legal &amp; business user training</t>
  </si>
  <si>
    <t>Pilot (50 new contracts)</t>
  </si>
  <si>
    <t>Full rollout &amp; compliance audit</t>
  </si>
  <si>
    <t>Analysistabs®</t>
  </si>
  <si>
    <r>
      <t xml:space="preserve">Project Management Template By </t>
    </r>
    <r>
      <rPr>
        <sz val="10"/>
        <color theme="7"/>
        <rFont val="Aptos"/>
        <family val="2"/>
      </rPr>
      <t>Excelx.com</t>
    </r>
    <r>
      <rPr>
        <sz val="10"/>
        <color theme="9"/>
        <rFont val="Aptos"/>
        <family val="2"/>
      </rPr>
      <t xml:space="preserve"> | Powered by </t>
    </r>
    <r>
      <rPr>
        <sz val="10"/>
        <color theme="7"/>
        <rFont val="Aptos"/>
        <family val="2"/>
      </rPr>
      <t>Analysistabs®</t>
    </r>
  </si>
  <si>
    <t>Factory Automation</t>
  </si>
  <si>
    <t>Free Project Management Templates</t>
  </si>
  <si>
    <t>120+ Premium Project Management Templates</t>
  </si>
  <si>
    <r>
      <t xml:space="preserve">Please share your feedback or ask questions.
</t>
    </r>
    <r>
      <rPr>
        <b/>
        <sz val="12"/>
        <color theme="1"/>
        <rFont val="Aptos Display"/>
        <family val="2"/>
      </rPr>
      <t>Email:</t>
    </r>
    <r>
      <rPr>
        <b/>
        <sz val="12"/>
        <color rgb="FF00A0C8"/>
        <rFont val="Aptos Display"/>
        <family val="2"/>
      </rPr>
      <t xml:space="preserve"> info@analysistabs.com</t>
    </r>
  </si>
  <si>
    <r>
      <t xml:space="preserve">ℹ️ This is a free template that you can use to plan upto 10 small projects.
</t>
    </r>
    <r>
      <rPr>
        <sz val="3"/>
        <color theme="7" tint="-0.499984740745262"/>
        <rFont val="Calibri"/>
        <family val="2"/>
        <scheme val="minor"/>
      </rPr>
      <t xml:space="preserve">
</t>
    </r>
    <r>
      <rPr>
        <sz val="11"/>
        <color theme="7" tint="-0.499984740745262"/>
        <rFont val="Calibri"/>
        <family val="2"/>
        <scheme val="minor"/>
      </rPr>
      <t>👉 Check out our premium templates for managing multiple projects and accessing more features.</t>
    </r>
  </si>
  <si>
    <r>
      <t xml:space="preserve">ℹ️ This is a free template that you can use to plan up to 100 tasks.
</t>
    </r>
    <r>
      <rPr>
        <sz val="3"/>
        <color theme="7" tint="-0.499984740745262"/>
        <rFont val="Calibri"/>
        <family val="2"/>
        <scheme val="minor"/>
      </rPr>
      <t xml:space="preserve">
</t>
    </r>
    <r>
      <rPr>
        <sz val="11"/>
        <color theme="7" tint="-0.499984740745262"/>
        <rFont val="Calibri"/>
        <family val="2"/>
        <scheme val="minor"/>
      </rPr>
      <t>👉 Check out our premium templates for managing multiple projects and accessing more features.</t>
    </r>
  </si>
  <si>
    <t>Project scope</t>
  </si>
  <si>
    <t>Smart filtering</t>
  </si>
  <si>
    <t>Resource tracking</t>
  </si>
  <si>
    <t>Visual themes</t>
  </si>
  <si>
    <t>Custom schedules</t>
  </si>
  <si>
    <t>Edit mode</t>
  </si>
  <si>
    <t>Formula access</t>
  </si>
  <si>
    <t>25 task records</t>
  </si>
  <si>
    <t>Not included</t>
  </si>
  <si>
    <t>Light mode only</t>
  </si>
  <si>
    <t>Standard calendar</t>
  </si>
  <si>
    <t>Standard input</t>
  </si>
  <si>
    <t>Locked &amp; protected</t>
  </si>
  <si>
    <t>—</t>
  </si>
  <si>
    <t>Unlimited</t>
  </si>
  <si>
    <t>Full executive portfolio</t>
  </si>
  <si>
    <t>Project, member, status</t>
  </si>
  <si>
    <t>Workload heatmap</t>
  </si>
  <si>
    <t>Light &amp; dark</t>
  </si>
  <si>
    <t>Weekends &amp; holidays</t>
  </si>
  <si>
    <t>One-click highlight</t>
  </si>
  <si>
    <t>100% unlocked</t>
  </si>
  <si>
    <t>Included</t>
  </si>
  <si>
    <t>10 Projects</t>
  </si>
  <si>
    <t>16 days</t>
  </si>
  <si>
    <t>Gantt Timeline view</t>
  </si>
  <si>
    <t>9-week dynamic, scroll</t>
  </si>
  <si>
    <t>Overdue alerts</t>
  </si>
  <si>
    <t>Unlocked free source files</t>
  </si>
  <si>
    <t>Auto-listed with owners</t>
  </si>
  <si>
    <t>Included as bonus</t>
  </si>
  <si>
    <t>$49 one-time</t>
  </si>
  <si>
    <t>Free template</t>
  </si>
  <si>
    <t>120+ PM Pack</t>
  </si>
  <si>
    <t>This tracker</t>
  </si>
  <si>
    <t>Included (same file)</t>
  </si>
  <si>
    <t>Other Excel PM templates</t>
  </si>
  <si>
    <t>Risk, issue &amp; change logs</t>
  </si>
  <si>
    <t>Project charters &amp; status reports</t>
  </si>
  <si>
    <t>RACI, SWOT, PEST, Pareto</t>
  </si>
  <si>
    <t>Invoices &amp; cost estimators</t>
  </si>
  <si>
    <t>PowerPoint templates</t>
  </si>
  <si>
    <t>50+</t>
  </si>
  <si>
    <t>Word templates</t>
  </si>
  <si>
    <t>25+</t>
  </si>
  <si>
    <t>Future additions &amp; updates</t>
  </si>
  <si>
    <t>This template only</t>
  </si>
  <si>
    <t>All templates, lifetime</t>
  </si>
  <si>
    <t>$299 one-time</t>
  </si>
  <si>
    <t>Premium
(this template)</t>
  </si>
  <si>
    <t>60+
(plans, portfolios, dashboards, resources)</t>
  </si>
  <si>
    <r>
      <rPr>
        <sz val="12"/>
        <color theme="9"/>
        <rFont val="Aptos Display"/>
        <family val="2"/>
      </rPr>
      <t>Excelx Powered By</t>
    </r>
    <r>
      <rPr>
        <sz val="12"/>
        <color theme="7"/>
        <rFont val="Aptos Display"/>
        <family val="2"/>
      </rPr>
      <t xml:space="preserve"> Analysistabs®</t>
    </r>
    <r>
      <rPr>
        <sz val="12"/>
        <color theme="1"/>
        <rFont val="Aptos Display"/>
        <family val="2"/>
      </rPr>
      <t xml:space="preserve"> is developing Free and Premium Project Management Templates. Please do not share this downloaded file. Instead, you can share our free template page link with your colleagues and friends, it helps us to create better tools and more templates.</t>
    </r>
  </si>
  <si>
    <t>ℹ️ This is a free template that you can view maximum 25 tasks in the Gantt Chart on 16 days  timeline.
👉 Check out our premium templates for managing multiple projects and accessing more features.</t>
  </si>
  <si>
    <t>Basic Progress Overview</t>
  </si>
  <si>
    <r>
      <t xml:space="preserve">Get our </t>
    </r>
    <r>
      <rPr>
        <sz val="26"/>
        <color theme="7"/>
        <rFont val="Bahnschrift"/>
        <family val="2"/>
      </rPr>
      <t xml:space="preserve">120+ Premium </t>
    </r>
    <r>
      <rPr>
        <sz val="26"/>
        <color theme="9" tint="-0.499984740745262"/>
        <rFont val="Bahnschrift"/>
        <family val="2"/>
      </rPr>
      <t xml:space="preserve">
Project Management Templates</t>
    </r>
  </si>
  <si>
    <r>
      <t xml:space="preserve">Share </t>
    </r>
    <r>
      <rPr>
        <b/>
        <sz val="12"/>
        <color theme="9"/>
        <rFont val="Webdings"/>
        <family val="1"/>
        <charset val="2"/>
      </rPr>
      <t>4</t>
    </r>
  </si>
  <si>
    <t>10 projects · 100 tasks · 25 tasks in the Gantt · 16-day timeline. 
Upgrade for unlimited projects and a 9-week scrolling Gantt.</t>
  </si>
  <si>
    <r>
      <t xml:space="preserve">1. Enter your project names in the </t>
    </r>
    <r>
      <rPr>
        <b/>
        <sz val="12"/>
        <color theme="9"/>
        <rFont val="Aptos Display"/>
        <family val="2"/>
      </rPr>
      <t>Projects sheet.</t>
    </r>
    <r>
      <rPr>
        <sz val="12"/>
        <color theme="9"/>
        <rFont val="Aptos Display"/>
        <family val="2"/>
      </rPr>
      <t xml:space="preserve">
2. In the </t>
    </r>
    <r>
      <rPr>
        <b/>
        <sz val="12"/>
        <color theme="9"/>
        <rFont val="Aptos Display"/>
        <family val="2"/>
      </rPr>
      <t>Tasks sheet</t>
    </r>
    <r>
      <rPr>
        <sz val="12"/>
        <color theme="9"/>
        <rFont val="Aptos Display"/>
        <family val="2"/>
      </rPr>
      <t xml:space="preserve">, add each task with its owner, start date, days required and progress.
</t>
    </r>
    <r>
      <rPr>
        <i/>
        <sz val="12"/>
        <color theme="9"/>
        <rFont val="Aptos Display"/>
        <family val="2"/>
      </rPr>
      <t xml:space="preserve">On the </t>
    </r>
    <r>
      <rPr>
        <b/>
        <i/>
        <sz val="12"/>
        <color theme="9"/>
        <rFont val="Aptos Display"/>
        <family val="2"/>
      </rPr>
      <t>Dashboard</t>
    </r>
    <r>
      <rPr>
        <i/>
        <sz val="12"/>
        <color theme="9"/>
        <rFont val="Aptos Display"/>
        <family val="2"/>
      </rPr>
      <t>, pick a project from the drop-down in cell K1 to see its KPIs and Gantt chart.</t>
    </r>
  </si>
  <si>
    <r>
      <t xml:space="preserve">How to Use This Template
</t>
    </r>
    <r>
      <rPr>
        <sz val="12"/>
        <color theme="9"/>
        <rFont val="Webdings"/>
        <family val="1"/>
        <charset val="2"/>
      </rPr>
      <t xml:space="preserve"> 4</t>
    </r>
  </si>
  <si>
    <r>
      <t xml:space="preserve">Info </t>
    </r>
    <r>
      <rPr>
        <sz val="12"/>
        <color theme="9"/>
        <rFont val="Webdings"/>
        <family val="1"/>
        <charset val="2"/>
      </rPr>
      <t>4</t>
    </r>
  </si>
  <si>
    <r>
      <t xml:space="preserve">Email </t>
    </r>
    <r>
      <rPr>
        <b/>
        <sz val="12"/>
        <color theme="9"/>
        <rFont val="Webdings"/>
        <family val="1"/>
        <charset val="2"/>
      </rPr>
      <t>4</t>
    </r>
  </si>
  <si>
    <r>
      <rPr>
        <sz val="12"/>
        <color theme="9"/>
        <rFont val="Webdings"/>
        <family val="1"/>
        <charset val="2"/>
      </rPr>
      <t>i</t>
    </r>
    <r>
      <rPr>
        <sz val="12"/>
        <color theme="9"/>
        <rFont val="Calibri"/>
        <family val="2"/>
        <scheme val="minor"/>
      </rPr>
      <t xml:space="preserve"> Free Version </t>
    </r>
  </si>
  <si>
    <t>v6.0 · Aug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</si>
</sst>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m/d;@"/>
    <numFmt numFmtId="165" formatCode="[$-409]d\-mmm\-yyyy;@"/>
    <numFmt numFmtId="166" formatCode="[$-409]d\-mmm;@"/>
    <numFmt numFmtId="167" formatCode="[$-409]dd\-mmm\-yy;@"/>
    <numFmt numFmtId="168" formatCode=";;"/>
  </numFmts>
  <fonts count="101">
    <font>
      <sz val="11"/>
      <color theme="1"/>
      <name val="Calibri"/>
      <family val="2"/>
      <scheme val="minor"/>
    </font>
    <font>
      <sz val="11"/>
      <color theme="1"/>
      <name val="Calibri"/>
      <family val="2"/>
    </font>
    <font>
      <sz val="11"/>
      <color theme="1"/>
      <name val="Calibri"/>
      <family val="2"/>
      <scheme val="minor"/>
    </font>
    <font>
      <b/>
      <sz val="8"/>
      <color theme="0"/>
      <name val="Calibri"/>
      <family val="2"/>
      <scheme val="minor"/>
    </font>
    <font>
      <sz val="11"/>
      <color rgb="FF006100"/>
      <name val="Calibri"/>
      <family val="2"/>
      <scheme val="minor"/>
    </font>
    <font>
      <u/>
      <sz val="11"/>
      <color theme="10"/>
      <name val="Calibri"/>
      <family val="2"/>
      <scheme val="minor"/>
    </font>
    <font>
      <sz val="10"/>
      <color theme="1"/>
      <name val="Calibri"/>
      <family val="2"/>
      <scheme val="minor"/>
    </font>
    <font>
      <b/>
      <sz val="12"/>
      <color theme="2"/>
      <name val="Calibri"/>
      <family val="2"/>
      <scheme val="minor"/>
    </font>
    <font>
      <b/>
      <sz val="10"/>
      <color theme="0"/>
      <name val="Calibri"/>
      <family val="2"/>
      <scheme val="minor"/>
    </font>
    <font>
      <b/>
      <sz val="12"/>
      <color theme="1"/>
      <name val="Calibri"/>
      <family val="2"/>
      <scheme val="minor"/>
    </font>
    <font>
      <sz val="11"/>
      <color theme="9"/>
      <name val="Calibri"/>
      <family val="2"/>
      <scheme val="minor"/>
    </font>
    <font>
      <sz val="10"/>
      <color theme="9"/>
      <name val="Calibri"/>
      <family val="2"/>
      <scheme val="minor"/>
    </font>
    <font>
      <b/>
      <sz val="10"/>
      <color theme="1" tint="0.749992370372631"/>
      <name val="Calibri"/>
      <family val="2"/>
      <scheme val="minor"/>
    </font>
    <font>
      <sz val="11"/>
      <color theme="1"/>
      <name val="Webdings"/>
      <family val="1"/>
      <charset val="2"/>
    </font>
    <font>
      <b/>
      <sz val="11"/>
      <color theme="3" tint="0.249977111117893"/>
      <name val="Calibri"/>
      <family val="2"/>
      <scheme val="minor"/>
    </font>
    <font>
      <sz val="10"/>
      <color theme="2"/>
      <name val="Calibri"/>
      <family val="2"/>
      <scheme val="minor"/>
    </font>
    <font>
      <b/>
      <sz val="11"/>
      <color theme="1"/>
      <name val="Calibri"/>
      <family val="2"/>
      <scheme val="minor"/>
    </font>
    <font>
      <sz val="11"/>
      <color rgb="FF00A0C8"/>
      <name val="Calibri"/>
      <family val="1"/>
      <charset val="2"/>
      <scheme val="minor"/>
    </font>
    <font>
      <b/>
      <sz val="18"/>
      <color theme="0"/>
      <name val="Calibri"/>
      <family val="2"/>
      <scheme val="minor"/>
    </font>
    <font>
      <sz val="12"/>
      <color theme="1"/>
      <name val="Calibri"/>
      <family val="2"/>
      <scheme val="minor"/>
    </font>
    <font>
      <b/>
      <sz val="28"/>
      <color theme="1"/>
      <name val="Bahnschrift"/>
      <family val="2"/>
    </font>
    <font>
      <sz val="12"/>
      <color theme="9"/>
      <name val="Calibri"/>
      <family val="2"/>
      <scheme val="minor"/>
    </font>
    <font>
      <b/>
      <sz val="18"/>
      <color theme="2"/>
      <name val="Calibri"/>
      <family val="2"/>
      <scheme val="minor"/>
    </font>
    <font>
      <b/>
      <sz val="26"/>
      <color theme="7" tint="-0.499984740745262"/>
      <name val="Bahnschrift"/>
      <family val="2"/>
    </font>
    <font>
      <sz val="20"/>
      <color theme="1"/>
      <name val="Calibri"/>
      <family val="2"/>
      <scheme val="minor"/>
    </font>
    <font>
      <sz val="18"/>
      <color rgb="FF00A0C8"/>
      <name val="Webdings"/>
      <family val="1"/>
      <charset val="2"/>
    </font>
    <font>
      <sz val="11"/>
      <name val="Webdings"/>
      <family val="1"/>
      <charset val="2"/>
    </font>
    <font>
      <b/>
      <sz val="20"/>
      <color rgb="FF00A0C8"/>
      <name val="Calibri"/>
      <family val="2"/>
      <scheme val="minor"/>
    </font>
    <font>
      <b/>
      <sz val="12"/>
      <color theme="7"/>
      <name val="Calibri"/>
      <family val="2"/>
      <scheme val="minor"/>
    </font>
    <font>
      <b/>
      <i/>
      <sz val="11"/>
      <color theme="0"/>
      <name val="Calibri"/>
      <family val="2"/>
      <scheme val="minor"/>
    </font>
    <font>
      <sz val="11"/>
      <color theme="7"/>
      <name val="Calibri"/>
      <family val="2"/>
      <scheme val="minor"/>
    </font>
    <font>
      <b/>
      <sz val="22"/>
      <color theme="0"/>
      <name val="Bahnschrift"/>
      <family val="2"/>
    </font>
    <font>
      <sz val="8"/>
      <name val="Calibri"/>
      <family val="2"/>
      <scheme val="minor"/>
    </font>
    <font>
      <b/>
      <sz val="20"/>
      <color theme="1"/>
      <name val="Bahnschrift"/>
      <family val="2"/>
    </font>
    <font>
      <b/>
      <sz val="20"/>
      <color rgb="FF00A0C8"/>
      <name val="Bahnschrift"/>
      <family val="2"/>
    </font>
    <font>
      <b/>
      <sz val="11"/>
      <color theme="9"/>
      <name val="Calibri"/>
      <family val="2"/>
      <scheme val="minor"/>
    </font>
    <font>
      <b/>
      <sz val="12"/>
      <color theme="7" tint="-0.499984740745262"/>
      <name val="Calibri"/>
      <family val="2"/>
      <scheme val="minor"/>
    </font>
    <font>
      <b/>
      <sz val="12"/>
      <color theme="7"/>
      <name val="Bahnschrift"/>
      <family val="2"/>
    </font>
    <font>
      <b/>
      <sz val="12"/>
      <color theme="6"/>
      <name val="Bahnschrift"/>
      <family val="2"/>
    </font>
    <font>
      <b/>
      <sz val="26"/>
      <color theme="1"/>
      <name val="Bahnschrift"/>
      <family val="2"/>
    </font>
    <font>
      <b/>
      <sz val="20"/>
      <color theme="6" tint="-0.249977111117893"/>
      <name val="Bahnschrift"/>
      <family val="2"/>
    </font>
    <font>
      <b/>
      <sz val="20"/>
      <color theme="6"/>
      <name val="Bahnschrift"/>
      <family val="2"/>
    </font>
    <font>
      <sz val="11"/>
      <color theme="7" tint="-0.499984740745262"/>
      <name val="Calibri"/>
      <family val="2"/>
      <scheme val="minor"/>
    </font>
    <font>
      <u/>
      <sz val="11"/>
      <color theme="7"/>
      <name val="Calibri"/>
      <family val="2"/>
      <scheme val="minor"/>
    </font>
    <font>
      <b/>
      <sz val="10"/>
      <color theme="9"/>
      <name val="Bahnschrift"/>
      <family val="2"/>
    </font>
    <font>
      <sz val="10"/>
      <color theme="3" tint="0.249977111117893"/>
      <name val="Bahnschrift"/>
      <family val="2"/>
    </font>
    <font>
      <sz val="10"/>
      <color theme="1"/>
      <name val="Bahnschrift"/>
      <family val="2"/>
    </font>
    <font>
      <b/>
      <sz val="10"/>
      <color theme="0"/>
      <name val="Bahnschrift"/>
      <family val="2"/>
    </font>
    <font>
      <sz val="11"/>
      <color theme="1"/>
      <name val="Bahnschrift"/>
      <family val="2"/>
    </font>
    <font>
      <sz val="10"/>
      <color theme="9"/>
      <name val="Bahnschrift"/>
      <family val="2"/>
    </font>
    <font>
      <sz val="10"/>
      <color theme="2" tint="-4.9989318521683403E-2"/>
      <name val="Bahnschrift"/>
      <family val="2"/>
    </font>
    <font>
      <sz val="12"/>
      <color theme="0"/>
      <name val="Bahnschrift"/>
      <family val="2"/>
    </font>
    <font>
      <sz val="9"/>
      <color theme="1"/>
      <name val="Bahnschrift"/>
      <family val="2"/>
    </font>
    <font>
      <i/>
      <sz val="9"/>
      <color theme="1"/>
      <name val="Bahnschrift"/>
      <family val="2"/>
    </font>
    <font>
      <sz val="10"/>
      <color theme="7"/>
      <name val="Bahnschrift"/>
      <family val="2"/>
    </font>
    <font>
      <b/>
      <sz val="8"/>
      <color theme="7" tint="-0.499984740745262"/>
      <name val="Bahnschrift"/>
      <family val="2"/>
    </font>
    <font>
      <b/>
      <sz val="18"/>
      <color theme="0"/>
      <name val="Bahnschrift"/>
      <family val="2"/>
    </font>
    <font>
      <sz val="12"/>
      <color theme="7" tint="-0.249977111117893"/>
      <name val="Bahnschrift"/>
      <family val="2"/>
    </font>
    <font>
      <b/>
      <sz val="11"/>
      <color theme="1"/>
      <name val="Bahnschrift"/>
      <family val="2"/>
    </font>
    <font>
      <sz val="10"/>
      <color theme="9" tint="0.39997558519241921"/>
      <name val="Bahnschrift"/>
      <family val="2"/>
    </font>
    <font>
      <sz val="10"/>
      <color theme="9"/>
      <name val="Aptos"/>
      <family val="2"/>
    </font>
    <font>
      <sz val="10"/>
      <color theme="7"/>
      <name val="Aptos"/>
      <family val="2"/>
    </font>
    <font>
      <sz val="10"/>
      <color theme="1"/>
      <name val="Aptos"/>
      <family val="2"/>
    </font>
    <font>
      <sz val="11"/>
      <color theme="9"/>
      <name val="Bahnschrift"/>
      <family val="2"/>
    </font>
    <font>
      <sz val="12"/>
      <color theme="9"/>
      <name val="Aptos Narrow"/>
      <family val="2"/>
    </font>
    <font>
      <b/>
      <sz val="12"/>
      <color theme="9"/>
      <name val="Aptos Narrow"/>
      <family val="2"/>
    </font>
    <font>
      <b/>
      <sz val="14"/>
      <color theme="7" tint="-0.249977111117893"/>
      <name val="Bahnschrift"/>
      <family val="2"/>
    </font>
    <font>
      <sz val="14"/>
      <color theme="0"/>
      <name val="Bahnschrift"/>
      <family val="2"/>
    </font>
    <font>
      <sz val="11"/>
      <color theme="7" tint="0.79998168889431442"/>
      <name val="Bahnschrift"/>
      <family val="2"/>
    </font>
    <font>
      <b/>
      <u/>
      <sz val="11"/>
      <color rgb="FF00B050"/>
      <name val="Calibri"/>
      <family val="2"/>
      <scheme val="minor"/>
    </font>
    <font>
      <b/>
      <sz val="11"/>
      <color theme="1"/>
      <name val="Aptos Display"/>
      <family val="2"/>
    </font>
    <font>
      <sz val="12"/>
      <color theme="1"/>
      <name val="Aptos Display"/>
      <family val="2"/>
    </font>
    <font>
      <b/>
      <sz val="12"/>
      <color theme="1"/>
      <name val="Aptos Display"/>
      <family val="2"/>
    </font>
    <font>
      <b/>
      <u/>
      <sz val="11"/>
      <color rgb="FF0070C0"/>
      <name val="Aptos Display"/>
      <family val="2"/>
    </font>
    <font>
      <b/>
      <sz val="11"/>
      <color theme="9"/>
      <name val="Aptos Display"/>
      <family val="2"/>
    </font>
    <font>
      <sz val="12"/>
      <color theme="9"/>
      <name val="Aptos Display"/>
      <family val="2"/>
    </font>
    <font>
      <b/>
      <sz val="12"/>
      <color theme="9"/>
      <name val="Aptos Display"/>
      <family val="2"/>
    </font>
    <font>
      <sz val="11"/>
      <color theme="1"/>
      <name val="Aptos Display"/>
      <family val="2"/>
    </font>
    <font>
      <sz val="12"/>
      <color theme="7"/>
      <name val="Aptos Display"/>
      <family val="2"/>
    </font>
    <font>
      <b/>
      <sz val="12"/>
      <color rgb="FF00A0C8"/>
      <name val="Aptos Display"/>
      <family val="2"/>
    </font>
    <font>
      <sz val="3"/>
      <color theme="7" tint="-0.499984740745262"/>
      <name val="Calibri"/>
      <family val="2"/>
      <scheme val="minor"/>
    </font>
    <font>
      <b/>
      <sz val="14"/>
      <color rgb="FFFFFFFF"/>
      <name val="Aptos Display"/>
      <family val="2"/>
    </font>
    <font>
      <b/>
      <sz val="14"/>
      <color rgb="FF17262F"/>
      <name val="Aptos Display"/>
      <family val="2"/>
    </font>
    <font>
      <sz val="14"/>
      <color rgb="FF17262F"/>
      <name val="Aptos Display"/>
      <family val="2"/>
    </font>
    <font>
      <b/>
      <sz val="14"/>
      <color rgb="FF1E7A45"/>
      <name val="Aptos Display"/>
      <family val="2"/>
    </font>
    <font>
      <sz val="10"/>
      <name val="Aptos"/>
      <family val="2"/>
    </font>
    <font>
      <sz val="12"/>
      <color theme="7" tint="-0.249977111117893"/>
      <name val="Aptos Display"/>
      <family val="2"/>
    </font>
    <font>
      <b/>
      <sz val="11"/>
      <color theme="0"/>
      <name val="Bahnschrift"/>
      <family val="2"/>
    </font>
    <font>
      <sz val="26"/>
      <color theme="9" tint="-0.499984740745262"/>
      <name val="Bahnschrift"/>
      <family val="2"/>
    </font>
    <font>
      <sz val="26"/>
      <color theme="7"/>
      <name val="Bahnschrift"/>
      <family val="2"/>
    </font>
    <font>
      <i/>
      <sz val="12"/>
      <color theme="9"/>
      <name val="Aptos Display"/>
      <family val="2"/>
    </font>
    <font>
      <b/>
      <sz val="12"/>
      <color theme="9"/>
      <name val="Webdings"/>
      <family val="1"/>
      <charset val="2"/>
    </font>
    <font>
      <b/>
      <sz val="12"/>
      <color theme="6" tint="-0.249977111117893"/>
      <name val="Aptos Display"/>
      <family val="2"/>
    </font>
    <font>
      <b/>
      <sz val="12"/>
      <color theme="7"/>
      <name val="Aptos Display"/>
      <family val="2"/>
    </font>
    <font>
      <sz val="12"/>
      <color theme="9"/>
      <name val="Webdings"/>
      <family val="1"/>
      <charset val="2"/>
    </font>
    <font>
      <i/>
      <sz val="11"/>
      <color theme="9"/>
      <name val="Calibri"/>
      <family val="1"/>
      <charset val="2"/>
      <scheme val="minor"/>
    </font>
    <font>
      <sz val="11"/>
      <color theme="9"/>
      <name val="Calibri"/>
      <family val="1"/>
      <charset val="2"/>
      <scheme val="minor"/>
    </font>
    <font>
      <b/>
      <i/>
      <sz val="12"/>
      <color theme="9"/>
      <name val="Aptos Display"/>
      <family val="2"/>
    </font>
    <font>
      <b/>
      <sz val="12"/>
      <color theme="9"/>
      <name val="Calibri"/>
      <family val="2"/>
      <scheme val="minor"/>
    </font>
    <font>
      <sz val="12"/>
      <color theme="9"/>
      <name val="Calibri"/>
      <family val="1"/>
      <charset val="2"/>
      <scheme val="minor"/>
    </font>
    <font>
      <b/>
      <sz val="24"/>
      <color theme="7" tint="-0.499984740745262"/>
      <name val="Bahnschrift"/>
      <family val="2"/>
    </font>
  </fonts>
  <fills count="34">
    <fill>
      <patternFill patternType="none"/>
    </fill>
    <fill>
      <patternFill patternType="gray125"/>
    </fill>
    <fill>
      <patternFill patternType="solid">
        <fgColor theme="7"/>
        <bgColor indexed="64"/>
      </patternFill>
    </fill>
    <fill>
      <patternFill patternType="solid">
        <fgColor theme="4"/>
        <bgColor indexed="64"/>
      </patternFill>
    </fill>
    <fill>
      <patternFill patternType="solid">
        <fgColor rgb="FFC6EFCE"/>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2" tint="-4.9989318521683403E-2"/>
        <bgColor indexed="64"/>
      </patternFill>
    </fill>
    <fill>
      <patternFill patternType="solid">
        <fgColor theme="0" tint="-0.249977111117893"/>
        <bgColor indexed="64"/>
      </patternFill>
    </fill>
    <fill>
      <patternFill patternType="solid">
        <fgColor rgb="FF00A0C8"/>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rgb="FFE4E6EC"/>
        <bgColor indexed="64"/>
      </patternFill>
    </fill>
    <fill>
      <patternFill patternType="solid">
        <fgColor theme="6" tint="0.79998168889431442"/>
        <bgColor indexed="64"/>
      </patternFill>
    </fill>
    <fill>
      <patternFill patternType="solid">
        <fgColor theme="6"/>
        <bgColor indexed="64"/>
      </patternFill>
    </fill>
    <fill>
      <patternFill patternType="solid">
        <fgColor rgb="FFDAF2FA"/>
        <bgColor indexed="64"/>
      </patternFill>
    </fill>
    <fill>
      <patternFill patternType="solid">
        <fgColor rgb="FFE8F7FC"/>
        <bgColor indexed="64"/>
      </patternFill>
    </fill>
    <fill>
      <patternFill patternType="solid">
        <fgColor theme="7" tint="-0.499984740745262"/>
        <bgColor indexed="64"/>
      </patternFill>
    </fill>
    <fill>
      <patternFill patternType="solid">
        <fgColor rgb="FFE4F8E9"/>
        <bgColor indexed="64"/>
      </patternFill>
    </fill>
    <fill>
      <patternFill patternType="solid">
        <fgColor rgb="FF0D8ECF"/>
        <bgColor rgb="FF0F6EA3"/>
      </patternFill>
    </fill>
    <fill>
      <patternFill patternType="solid">
        <fgColor rgb="FF41BDA3"/>
        <bgColor rgb="FF329B85"/>
      </patternFill>
    </fill>
    <fill>
      <patternFill patternType="solid">
        <fgColor rgb="FFF2F7FB"/>
        <bgColor rgb="FFFFFFFF"/>
      </patternFill>
    </fill>
    <fill>
      <patternFill patternType="solid">
        <fgColor rgb="FF329B85"/>
        <bgColor rgb="FF41BDA3"/>
      </patternFill>
    </fill>
    <fill>
      <patternFill patternType="solid">
        <fgColor theme="7"/>
        <bgColor rgb="FF0D8ECF"/>
      </patternFill>
    </fill>
    <fill>
      <patternFill patternType="solid">
        <fgColor rgb="FFF0F3F4"/>
        <bgColor indexed="64"/>
      </patternFill>
    </fill>
    <fill>
      <patternFill patternType="solid">
        <fgColor rgb="FFC0E8F6"/>
        <bgColor indexed="64"/>
      </patternFill>
    </fill>
    <fill>
      <patternFill patternType="solid">
        <fgColor theme="6" tint="0.59999389629810485"/>
        <bgColor indexed="64"/>
      </patternFill>
    </fill>
    <fill>
      <patternFill patternType="solid">
        <fgColor rgb="FFF4FBFE"/>
        <bgColor indexed="64"/>
      </patternFill>
    </fill>
  </fills>
  <borders count="56">
    <border>
      <left/>
      <right/>
      <top/>
      <bottom/>
      <diagonal/>
    </border>
    <border>
      <left/>
      <right style="thick">
        <color theme="0"/>
      </right>
      <top/>
      <bottom/>
      <diagonal/>
    </border>
    <border>
      <left/>
      <right style="thin">
        <color theme="0" tint="-0.14996795556505021"/>
      </right>
      <top/>
      <bottom/>
      <diagonal/>
    </border>
    <border>
      <left/>
      <right style="thin">
        <color theme="2" tint="-9.9887081514938816E-2"/>
      </right>
      <top/>
      <bottom/>
      <diagonal/>
    </border>
    <border>
      <left/>
      <right/>
      <top/>
      <bottom style="thin">
        <color theme="2" tint="-9.9887081514938816E-2"/>
      </bottom>
      <diagonal/>
    </border>
    <border>
      <left/>
      <right style="thin">
        <color theme="2" tint="-9.9887081514938816E-2"/>
      </right>
      <top/>
      <bottom style="thin">
        <color theme="2" tint="-9.9887081514938816E-2"/>
      </bottom>
      <diagonal/>
    </border>
    <border>
      <left style="thin">
        <color theme="2" tint="-9.985656300546282E-2"/>
      </left>
      <right style="thin">
        <color theme="2" tint="-9.985656300546282E-2"/>
      </right>
      <top style="thin">
        <color theme="2" tint="-9.985656300546282E-2"/>
      </top>
      <bottom style="thin">
        <color theme="2" tint="-9.985656300546282E-2"/>
      </bottom>
      <diagonal/>
    </border>
    <border>
      <left/>
      <right/>
      <top style="thick">
        <color theme="2"/>
      </top>
      <bottom/>
      <diagonal/>
    </border>
    <border>
      <left/>
      <right/>
      <top style="thin">
        <color theme="1" tint="0.89996032593768116"/>
      </top>
      <bottom/>
      <diagonal/>
    </border>
    <border>
      <left style="thin">
        <color theme="1" tint="0.89996032593768116"/>
      </left>
      <right/>
      <top/>
      <bottom/>
      <diagonal/>
    </border>
    <border>
      <left/>
      <right/>
      <top/>
      <bottom style="thin">
        <color theme="1" tint="0.89996032593768116"/>
      </bottom>
      <diagonal/>
    </border>
    <border>
      <left style="thin">
        <color theme="2" tint="-9.9887081514938816E-2"/>
      </left>
      <right/>
      <top/>
      <bottom style="thin">
        <color theme="1" tint="0.89996032593768116"/>
      </bottom>
      <diagonal/>
    </border>
    <border>
      <left style="thin">
        <color theme="2" tint="-9.985656300546282E-2"/>
      </left>
      <right style="thin">
        <color theme="2" tint="-9.985656300546282E-2"/>
      </right>
      <top style="thin">
        <color theme="2" tint="-9.985656300546282E-2"/>
      </top>
      <bottom style="thin">
        <color theme="1" tint="0.89996032593768116"/>
      </bottom>
      <diagonal/>
    </border>
    <border>
      <left/>
      <right style="thick">
        <color theme="7" tint="0.79998168889431442"/>
      </right>
      <top style="thick">
        <color theme="7" tint="0.79998168889431442"/>
      </top>
      <bottom style="thick">
        <color theme="7" tint="0.79998168889431442"/>
      </bottom>
      <diagonal/>
    </border>
    <border>
      <left/>
      <right/>
      <top style="thick">
        <color theme="7" tint="0.79998168889431442"/>
      </top>
      <bottom style="thick">
        <color theme="7" tint="0.79998168889431442"/>
      </bottom>
      <diagonal/>
    </border>
    <border>
      <left style="thick">
        <color theme="7" tint="0.79998168889431442"/>
      </left>
      <right/>
      <top style="thick">
        <color theme="7" tint="0.79998168889431442"/>
      </top>
      <bottom style="thick">
        <color theme="7" tint="0.79998168889431442"/>
      </bottom>
      <diagonal/>
    </border>
    <border>
      <left/>
      <right style="thin">
        <color theme="7" tint="0.79998168889431442"/>
      </right>
      <top/>
      <bottom/>
      <diagonal/>
    </border>
    <border>
      <left style="thin">
        <color theme="7" tint="0.79998168889431442"/>
      </left>
      <right style="thin">
        <color theme="7" tint="0.79998168889431442"/>
      </right>
      <top/>
      <bottom/>
      <diagonal/>
    </border>
    <border>
      <left style="thin">
        <color theme="7" tint="0.79998168889431442"/>
      </left>
      <right style="thin">
        <color theme="2" tint="-9.9887081514938816E-2"/>
      </right>
      <top/>
      <bottom/>
      <diagonal/>
    </border>
    <border>
      <left style="thin">
        <color theme="7" tint="0.79998168889431442"/>
      </left>
      <right style="thin">
        <color theme="7" tint="0.79998168889431442"/>
      </right>
      <top style="thin">
        <color theme="7" tint="0.79998168889431442"/>
      </top>
      <bottom style="thin">
        <color theme="7" tint="0.79998168889431442"/>
      </bottom>
      <diagonal/>
    </border>
    <border>
      <left style="thin">
        <color theme="2" tint="-9.985656300546282E-2"/>
      </left>
      <right/>
      <top/>
      <bottom style="thin">
        <color theme="0"/>
      </bottom>
      <diagonal/>
    </border>
    <border>
      <left/>
      <right/>
      <top/>
      <bottom style="thin">
        <color theme="0"/>
      </bottom>
      <diagonal/>
    </border>
    <border>
      <left/>
      <right style="thin">
        <color theme="2" tint="-9.9887081514938816E-2"/>
      </right>
      <top/>
      <bottom style="thin">
        <color theme="0"/>
      </bottom>
      <diagonal/>
    </border>
    <border>
      <left style="thin">
        <color theme="2" tint="-9.985656300546282E-2"/>
      </left>
      <right/>
      <top style="thin">
        <color theme="0"/>
      </top>
      <bottom style="thin">
        <color theme="0"/>
      </bottom>
      <diagonal/>
    </border>
    <border>
      <left/>
      <right/>
      <top style="thin">
        <color theme="0"/>
      </top>
      <bottom style="thin">
        <color theme="0"/>
      </bottom>
      <diagonal/>
    </border>
    <border>
      <left/>
      <right style="thin">
        <color theme="2" tint="-9.9887081514938816E-2"/>
      </right>
      <top style="thin">
        <color theme="0"/>
      </top>
      <bottom style="thin">
        <color theme="0"/>
      </bottom>
      <diagonal/>
    </border>
    <border>
      <left style="thin">
        <color theme="2" tint="-9.985656300546282E-2"/>
      </left>
      <right style="thin">
        <color theme="2" tint="-9.985656300546282E-2"/>
      </right>
      <top/>
      <bottom style="thin">
        <color theme="1" tint="0.89996032593768116"/>
      </bottom>
      <diagonal/>
    </border>
    <border>
      <left style="thin">
        <color theme="2" tint="-9.985656300546282E-2"/>
      </left>
      <right style="thin">
        <color theme="2" tint="-9.985656300546282E-2"/>
      </right>
      <top style="thin">
        <color theme="2" tint="-9.985656300546282E-2"/>
      </top>
      <bottom/>
      <diagonal/>
    </border>
    <border>
      <left style="thin">
        <color theme="2" tint="-9.985656300546282E-2"/>
      </left>
      <right style="thin">
        <color theme="2" tint="-9.985656300546282E-2"/>
      </right>
      <top/>
      <bottom/>
      <diagonal/>
    </border>
    <border>
      <left style="thick">
        <color theme="2"/>
      </left>
      <right style="thick">
        <color theme="2"/>
      </right>
      <top style="thick">
        <color theme="2"/>
      </top>
      <bottom style="thick">
        <color theme="2"/>
      </bottom>
      <diagonal/>
    </border>
    <border>
      <left style="thick">
        <color theme="2"/>
      </left>
      <right/>
      <top style="thick">
        <color theme="2"/>
      </top>
      <bottom/>
      <diagonal/>
    </border>
    <border>
      <left/>
      <right style="thick">
        <color theme="2"/>
      </right>
      <top style="thick">
        <color theme="2"/>
      </top>
      <bottom/>
      <diagonal/>
    </border>
    <border>
      <left style="thick">
        <color theme="2"/>
      </left>
      <right/>
      <top/>
      <bottom/>
      <diagonal/>
    </border>
    <border>
      <left/>
      <right style="thick">
        <color theme="2"/>
      </right>
      <top/>
      <bottom/>
      <diagonal/>
    </border>
    <border>
      <left style="thick">
        <color theme="2"/>
      </left>
      <right/>
      <top/>
      <bottom style="thick">
        <color theme="2"/>
      </bottom>
      <diagonal/>
    </border>
    <border>
      <left/>
      <right/>
      <top/>
      <bottom style="thick">
        <color theme="2"/>
      </bottom>
      <diagonal/>
    </border>
    <border>
      <left/>
      <right style="thick">
        <color theme="2"/>
      </right>
      <top/>
      <bottom style="thick">
        <color theme="2"/>
      </bottom>
      <diagonal/>
    </border>
    <border>
      <left/>
      <right style="thin">
        <color theme="1" tint="0.89996032593768116"/>
      </right>
      <top style="thin">
        <color theme="1" tint="0.89996032593768116"/>
      </top>
      <bottom/>
      <diagonal/>
    </border>
    <border>
      <left style="thin">
        <color theme="1" tint="0.89992980742820516"/>
      </left>
      <right style="thin">
        <color theme="2" tint="-9.985656300546282E-2"/>
      </right>
      <top style="thin">
        <color theme="2" tint="-9.985656300546282E-2"/>
      </top>
      <bottom/>
      <diagonal/>
    </border>
    <border>
      <left style="thin">
        <color theme="1" tint="0.89992980742820516"/>
      </left>
      <right style="thin">
        <color theme="2" tint="-9.985656300546282E-2"/>
      </right>
      <top/>
      <bottom/>
      <diagonal/>
    </border>
    <border>
      <left style="thin">
        <color theme="1" tint="0.89992980742820516"/>
      </left>
      <right style="thin">
        <color theme="2" tint="-9.985656300546282E-2"/>
      </right>
      <top/>
      <bottom style="thin">
        <color theme="1" tint="0.89996032593768116"/>
      </bottom>
      <diagonal/>
    </border>
    <border>
      <left style="thick">
        <color theme="2" tint="-4.9989318521683403E-2"/>
      </left>
      <right/>
      <top/>
      <bottom style="thick">
        <color theme="2"/>
      </bottom>
      <diagonal/>
    </border>
    <border>
      <left style="thick">
        <color theme="2" tint="-4.9989318521683403E-2"/>
      </left>
      <right/>
      <top/>
      <bottom/>
      <diagonal/>
    </border>
    <border>
      <left style="thick">
        <color theme="2" tint="-4.9989318521683403E-2"/>
      </left>
      <right/>
      <top style="thin">
        <color theme="1" tint="0.89996032593768116"/>
      </top>
      <bottom/>
      <diagonal/>
    </border>
    <border>
      <left style="thick">
        <color theme="2" tint="-4.9989318521683403E-2"/>
      </left>
      <right/>
      <top/>
      <bottom style="thin">
        <color theme="1" tint="0.89996032593768116"/>
      </bottom>
      <diagonal/>
    </border>
    <border>
      <left style="thick">
        <color theme="2" tint="-4.9989318521683403E-2"/>
      </left>
      <right/>
      <top style="thick">
        <color theme="2"/>
      </top>
      <bottom/>
      <diagonal/>
    </border>
    <border>
      <left/>
      <right/>
      <top style="thin">
        <color theme="1" tint="0.89996032593768116"/>
      </top>
      <bottom style="thick">
        <color theme="2"/>
      </bottom>
      <diagonal/>
    </border>
    <border>
      <left style="thin">
        <color rgb="FFDDE7EE"/>
      </left>
      <right style="thin">
        <color rgb="FFDDE7EE"/>
      </right>
      <top style="thin">
        <color rgb="FFDDE7EE"/>
      </top>
      <bottom style="thin">
        <color rgb="FFDDE7EE"/>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9" tint="0.59996337778862885"/>
      </left>
      <right/>
      <top/>
      <bottom/>
      <diagonal/>
    </border>
    <border>
      <left/>
      <right style="thin">
        <color theme="9" tint="0.59996337778862885"/>
      </right>
      <top/>
      <bottom/>
      <diagonal/>
    </border>
    <border>
      <left style="thin">
        <color theme="9" tint="0.59996337778862885"/>
      </left>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s>
  <cellStyleXfs count="7">
    <xf numFmtId="0" fontId="0" fillId="0" borderId="0"/>
    <xf numFmtId="0" fontId="3" fillId="2" borderId="1" applyNumberFormat="0" applyAlignment="0">
      <alignment horizontal="left" indent="1"/>
    </xf>
    <xf numFmtId="0" fontId="3" fillId="3" borderId="1">
      <alignment horizontal="left" indent="1"/>
    </xf>
    <xf numFmtId="0" fontId="4" fillId="4" borderId="0" applyNumberFormat="0" applyBorder="0" applyAlignment="0" applyProtection="0"/>
    <xf numFmtId="0" fontId="5" fillId="0" borderId="0" applyNumberFormat="0" applyFill="0" applyBorder="0" applyAlignment="0" applyProtection="0"/>
    <xf numFmtId="9" fontId="2" fillId="0" borderId="0" applyFont="0" applyFill="0" applyBorder="0" applyAlignment="0" applyProtection="0"/>
    <xf numFmtId="0" fontId="1" fillId="0" borderId="0"/>
  </cellStyleXfs>
  <cellXfs count="270">
    <xf numFmtId="0" fontId="0" fillId="0" borderId="0" xfId="0"/>
    <xf numFmtId="0" fontId="6" fillId="5" borderId="0" xfId="0" applyFont="1" applyFill="1"/>
    <xf numFmtId="0" fontId="6" fillId="0" borderId="0" xfId="0" applyFont="1" applyProtection="1">
      <protection locked="0"/>
    </xf>
    <xf numFmtId="0" fontId="0" fillId="7" borderId="0" xfId="0" applyFill="1"/>
    <xf numFmtId="0" fontId="0" fillId="9" borderId="0" xfId="0" applyFill="1"/>
    <xf numFmtId="0" fontId="0" fillId="0" borderId="0" xfId="0" applyAlignment="1">
      <alignment horizontal="left" indent="1"/>
    </xf>
    <xf numFmtId="0" fontId="6" fillId="0" borderId="7" xfId="0" applyFont="1" applyBorder="1"/>
    <xf numFmtId="0" fontId="0" fillId="0" borderId="0" xfId="0" applyAlignment="1">
      <alignment horizontal="center"/>
    </xf>
    <xf numFmtId="0" fontId="17" fillId="0" borderId="0" xfId="0" applyFont="1" applyAlignment="1">
      <alignment vertical="center"/>
    </xf>
    <xf numFmtId="0" fontId="22" fillId="13" borderId="0" xfId="0" applyFont="1" applyFill="1" applyAlignment="1">
      <alignment vertical="center"/>
    </xf>
    <xf numFmtId="0" fontId="23" fillId="13" borderId="15" xfId="0" applyFont="1" applyFill="1" applyBorder="1" applyAlignment="1">
      <alignment vertical="center"/>
    </xf>
    <xf numFmtId="0" fontId="29" fillId="8" borderId="8" xfId="0" applyFont="1" applyFill="1" applyBorder="1" applyAlignment="1">
      <alignment vertical="center"/>
    </xf>
    <xf numFmtId="0" fontId="0" fillId="5" borderId="0" xfId="0" applyFill="1"/>
    <xf numFmtId="0" fontId="29" fillId="14" borderId="8" xfId="0" applyFont="1" applyFill="1" applyBorder="1" applyAlignment="1">
      <alignment vertical="center"/>
    </xf>
    <xf numFmtId="0" fontId="29" fillId="14" borderId="0" xfId="0" applyFont="1" applyFill="1" applyAlignment="1">
      <alignment horizontal="left" vertical="center" indent="1"/>
    </xf>
    <xf numFmtId="0" fontId="0" fillId="14" borderId="0" xfId="0" applyFill="1"/>
    <xf numFmtId="0" fontId="20" fillId="9" borderId="0" xfId="0" applyFont="1" applyFill="1" applyAlignment="1">
      <alignment vertical="center" wrapText="1"/>
    </xf>
    <xf numFmtId="0" fontId="16" fillId="0" borderId="0" xfId="0" applyFont="1"/>
    <xf numFmtId="0" fontId="35" fillId="0" borderId="0" xfId="0" applyFont="1" applyAlignment="1">
      <alignment vertical="center" wrapText="1"/>
    </xf>
    <xf numFmtId="0" fontId="19" fillId="0" borderId="0" xfId="0" applyFont="1" applyAlignment="1">
      <alignment vertical="top"/>
    </xf>
    <xf numFmtId="0" fontId="38" fillId="0" borderId="0" xfId="0" applyFont="1" applyAlignment="1">
      <alignment vertical="center" wrapText="1"/>
    </xf>
    <xf numFmtId="0" fontId="39" fillId="9" borderId="0" xfId="0" applyFont="1" applyFill="1" applyAlignment="1">
      <alignment vertical="center" wrapText="1"/>
    </xf>
    <xf numFmtId="0" fontId="23" fillId="20" borderId="0" xfId="0" applyFont="1" applyFill="1" applyAlignment="1">
      <alignment vertical="center"/>
    </xf>
    <xf numFmtId="0" fontId="0" fillId="10" borderId="0" xfId="0" applyFill="1"/>
    <xf numFmtId="0" fontId="17" fillId="10" borderId="0" xfId="0" applyFont="1" applyFill="1" applyAlignment="1">
      <alignment vertical="center"/>
    </xf>
    <xf numFmtId="0" fontId="17" fillId="5" borderId="0" xfId="0" applyFont="1" applyFill="1" applyAlignment="1">
      <alignment vertical="center"/>
    </xf>
    <xf numFmtId="0" fontId="23" fillId="5" borderId="0" xfId="0" applyFont="1" applyFill="1" applyAlignment="1">
      <alignment vertical="center"/>
    </xf>
    <xf numFmtId="0" fontId="17" fillId="9" borderId="0" xfId="0" applyFont="1" applyFill="1" applyAlignment="1">
      <alignment vertical="center"/>
    </xf>
    <xf numFmtId="0" fontId="23" fillId="9" borderId="0" xfId="0" applyFont="1" applyFill="1" applyAlignment="1">
      <alignment vertical="center"/>
    </xf>
    <xf numFmtId="0" fontId="25" fillId="9" borderId="0" xfId="0" applyFont="1" applyFill="1" applyAlignment="1">
      <alignment horizontal="right" vertical="center"/>
    </xf>
    <xf numFmtId="0" fontId="27" fillId="9" borderId="0" xfId="0" applyFont="1" applyFill="1" applyAlignment="1">
      <alignment vertical="center"/>
    </xf>
    <xf numFmtId="0" fontId="0" fillId="9" borderId="0" xfId="0" applyFill="1" applyAlignment="1">
      <alignment vertical="center"/>
    </xf>
    <xf numFmtId="0" fontId="26" fillId="9" borderId="0" xfId="0" applyFont="1" applyFill="1" applyAlignment="1">
      <alignment horizontal="right" vertical="center"/>
    </xf>
    <xf numFmtId="0" fontId="19" fillId="9" borderId="0" xfId="0" applyFont="1" applyFill="1" applyAlignment="1">
      <alignment vertical="center"/>
    </xf>
    <xf numFmtId="0" fontId="13" fillId="9" borderId="0" xfId="0" applyFont="1" applyFill="1" applyAlignment="1">
      <alignment vertical="top"/>
    </xf>
    <xf numFmtId="0" fontId="24" fillId="9" borderId="0" xfId="0" applyFont="1" applyFill="1" applyAlignment="1">
      <alignment vertical="center"/>
    </xf>
    <xf numFmtId="0" fontId="0" fillId="9" borderId="0" xfId="0" applyFill="1" applyAlignment="1">
      <alignment horizontal="right"/>
    </xf>
    <xf numFmtId="0" fontId="43" fillId="5" borderId="0" xfId="4" applyFont="1" applyFill="1" applyBorder="1"/>
    <xf numFmtId="0" fontId="6" fillId="5" borderId="0" xfId="0" applyFont="1" applyFill="1" applyAlignment="1">
      <alignment horizontal="center" vertical="center"/>
    </xf>
    <xf numFmtId="0" fontId="6" fillId="5" borderId="0" xfId="0" applyFont="1" applyFill="1" applyAlignment="1">
      <alignment horizontal="left" indent="1"/>
    </xf>
    <xf numFmtId="167" fontId="6" fillId="5" borderId="0" xfId="0" applyNumberFormat="1" applyFont="1" applyFill="1" applyAlignment="1">
      <alignment horizontal="center"/>
    </xf>
    <xf numFmtId="9" fontId="6" fillId="5" borderId="0" xfId="5" applyFont="1" applyFill="1" applyBorder="1" applyAlignment="1" applyProtection="1">
      <alignment horizontal="center"/>
    </xf>
    <xf numFmtId="0" fontId="15" fillId="5" borderId="0" xfId="0" applyFont="1" applyFill="1" applyAlignment="1" applyProtection="1">
      <alignment horizontal="left" indent="1"/>
      <protection locked="0"/>
    </xf>
    <xf numFmtId="14" fontId="6" fillId="5" borderId="0" xfId="0" applyNumberFormat="1" applyFont="1" applyFill="1" applyProtection="1">
      <protection locked="0"/>
    </xf>
    <xf numFmtId="0" fontId="6" fillId="5" borderId="0" xfId="0" applyFont="1" applyFill="1" applyProtection="1">
      <protection locked="0"/>
    </xf>
    <xf numFmtId="0" fontId="6" fillId="5" borderId="0" xfId="5" applyNumberFormat="1" applyFont="1" applyFill="1" applyBorder="1" applyAlignment="1" applyProtection="1">
      <alignment horizontal="center" vertical="center"/>
    </xf>
    <xf numFmtId="0" fontId="0" fillId="0" borderId="0" xfId="0" applyAlignment="1">
      <alignment vertical="center"/>
    </xf>
    <xf numFmtId="0" fontId="0" fillId="0" borderId="0" xfId="0" applyAlignment="1">
      <alignment horizontal="center" vertical="center"/>
    </xf>
    <xf numFmtId="0" fontId="11" fillId="22" borderId="10" xfId="0" applyFont="1" applyFill="1" applyBorder="1" applyAlignment="1">
      <alignment vertical="center"/>
    </xf>
    <xf numFmtId="0" fontId="43" fillId="22" borderId="10" xfId="4" applyFont="1" applyFill="1" applyBorder="1" applyAlignment="1">
      <alignment vertical="center"/>
    </xf>
    <xf numFmtId="0" fontId="30" fillId="22" borderId="10" xfId="0" applyFont="1" applyFill="1" applyBorder="1" applyAlignment="1">
      <alignment vertical="center"/>
    </xf>
    <xf numFmtId="0" fontId="51" fillId="2" borderId="19" xfId="0" applyFont="1" applyFill="1" applyBorder="1" applyAlignment="1">
      <alignment vertical="center"/>
    </xf>
    <xf numFmtId="0" fontId="48" fillId="0" borderId="0" xfId="0" applyFont="1" applyAlignment="1">
      <alignment vertical="center"/>
    </xf>
    <xf numFmtId="14" fontId="0" fillId="0" borderId="0" xfId="0" applyNumberFormat="1" applyAlignment="1">
      <alignment vertical="center"/>
    </xf>
    <xf numFmtId="0" fontId="0" fillId="0" borderId="0" xfId="0" applyAlignment="1">
      <alignment horizontal="left" vertical="center"/>
    </xf>
    <xf numFmtId="0" fontId="52" fillId="14" borderId="0" xfId="0" applyFont="1" applyFill="1" applyAlignment="1" applyProtection="1">
      <alignment horizontal="center" vertical="center"/>
      <protection locked="0"/>
    </xf>
    <xf numFmtId="0" fontId="53" fillId="14" borderId="8" xfId="0" applyFont="1" applyFill="1" applyBorder="1" applyAlignment="1">
      <alignment horizontal="left" vertical="center" indent="2"/>
    </xf>
    <xf numFmtId="0" fontId="57" fillId="14" borderId="8" xfId="0" applyFont="1" applyFill="1" applyBorder="1" applyAlignment="1" applyProtection="1">
      <alignment horizontal="left" vertical="center" indent="1"/>
      <protection locked="0"/>
    </xf>
    <xf numFmtId="0" fontId="46" fillId="22" borderId="9" xfId="0" applyFont="1" applyFill="1" applyBorder="1" applyAlignment="1" applyProtection="1">
      <alignment horizontal="right"/>
      <protection hidden="1"/>
    </xf>
    <xf numFmtId="9" fontId="54" fillId="22" borderId="0" xfId="5" applyFont="1" applyFill="1" applyBorder="1" applyAlignment="1" applyProtection="1">
      <alignment horizontal="left" vertical="center"/>
      <protection hidden="1"/>
    </xf>
    <xf numFmtId="0" fontId="44" fillId="14" borderId="9" xfId="0" applyFont="1" applyFill="1" applyBorder="1" applyAlignment="1" applyProtection="1">
      <alignment horizontal="right" vertical="center"/>
      <protection hidden="1"/>
    </xf>
    <xf numFmtId="0" fontId="45" fillId="21" borderId="9" xfId="0" applyFont="1" applyFill="1" applyBorder="1" applyAlignment="1" applyProtection="1">
      <alignment horizontal="right" vertical="center"/>
      <protection hidden="1"/>
    </xf>
    <xf numFmtId="0" fontId="59" fillId="21" borderId="9" xfId="0" applyFont="1" applyFill="1" applyBorder="1" applyAlignment="1" applyProtection="1">
      <alignment horizontal="right" vertical="center"/>
      <protection hidden="1"/>
    </xf>
    <xf numFmtId="0" fontId="47" fillId="2" borderId="0" xfId="0" applyFont="1" applyFill="1" applyAlignment="1" applyProtection="1">
      <alignment horizontal="left" vertical="center" indent="1"/>
      <protection hidden="1"/>
    </xf>
    <xf numFmtId="0" fontId="47" fillId="2" borderId="0" xfId="0" applyFont="1" applyFill="1" applyAlignment="1" applyProtection="1">
      <alignment horizontal="center" vertical="center"/>
      <protection hidden="1"/>
    </xf>
    <xf numFmtId="0" fontId="47" fillId="2" borderId="0" xfId="0" applyFont="1" applyFill="1" applyAlignment="1" applyProtection="1">
      <alignment horizontal="center" vertical="center" wrapText="1"/>
      <protection hidden="1"/>
    </xf>
    <xf numFmtId="0" fontId="47" fillId="2" borderId="2" xfId="0" applyFont="1" applyFill="1" applyBorder="1" applyAlignment="1" applyProtection="1">
      <alignment horizontal="center" vertical="center" wrapText="1"/>
      <protection hidden="1"/>
    </xf>
    <xf numFmtId="166" fontId="55" fillId="16" borderId="16" xfId="3" applyNumberFormat="1" applyFont="1" applyFill="1" applyBorder="1" applyAlignment="1" applyProtection="1">
      <alignment horizontal="center" vertical="center"/>
      <protection hidden="1"/>
    </xf>
    <xf numFmtId="166" fontId="55" fillId="16" borderId="17" xfId="0" applyNumberFormat="1" applyFont="1" applyFill="1" applyBorder="1" applyAlignment="1" applyProtection="1">
      <alignment horizontal="center" vertical="center"/>
      <protection hidden="1"/>
    </xf>
    <xf numFmtId="166" fontId="55" fillId="16" borderId="17" xfId="3" applyNumberFormat="1" applyFont="1" applyFill="1" applyBorder="1" applyAlignment="1" applyProtection="1">
      <alignment horizontal="center" vertical="center"/>
      <protection hidden="1"/>
    </xf>
    <xf numFmtId="166" fontId="55" fillId="16" borderId="18" xfId="0" applyNumberFormat="1" applyFont="1" applyFill="1" applyBorder="1" applyAlignment="1" applyProtection="1">
      <alignment horizontal="center" vertical="center"/>
      <protection hidden="1"/>
    </xf>
    <xf numFmtId="0" fontId="12" fillId="5" borderId="0" xfId="0" applyFont="1" applyFill="1" applyAlignment="1" applyProtection="1">
      <alignment horizontal="left" vertical="center" indent="1"/>
      <protection hidden="1"/>
    </xf>
    <xf numFmtId="0" fontId="12" fillId="5" borderId="0" xfId="0" applyFont="1" applyFill="1" applyAlignment="1" applyProtection="1">
      <alignment vertical="center"/>
      <protection hidden="1"/>
    </xf>
    <xf numFmtId="0" fontId="12" fillId="5" borderId="0" xfId="0" applyFont="1" applyFill="1" applyAlignment="1" applyProtection="1">
      <alignment horizontal="center" vertical="center"/>
      <protection hidden="1"/>
    </xf>
    <xf numFmtId="164" fontId="6" fillId="5" borderId="0" xfId="3" applyNumberFormat="1" applyFont="1" applyFill="1" applyBorder="1" applyAlignment="1" applyProtection="1">
      <alignment horizontal="center"/>
      <protection hidden="1"/>
    </xf>
    <xf numFmtId="164" fontId="6" fillId="5" borderId="0" xfId="0" applyNumberFormat="1" applyFont="1" applyFill="1" applyAlignment="1" applyProtection="1">
      <alignment horizontal="center"/>
      <protection hidden="1"/>
    </xf>
    <xf numFmtId="164" fontId="6" fillId="5" borderId="3" xfId="0" applyNumberFormat="1" applyFont="1" applyFill="1" applyBorder="1" applyAlignment="1" applyProtection="1">
      <alignment horizontal="center"/>
      <protection hidden="1"/>
    </xf>
    <xf numFmtId="0" fontId="6" fillId="6" borderId="28" xfId="5" applyNumberFormat="1" applyFont="1" applyFill="1" applyBorder="1" applyAlignment="1" applyProtection="1">
      <alignment horizontal="center" vertical="center"/>
      <protection hidden="1"/>
    </xf>
    <xf numFmtId="0" fontId="15" fillId="6" borderId="6" xfId="0" applyFont="1" applyFill="1" applyBorder="1" applyAlignment="1" applyProtection="1">
      <alignment horizontal="left" indent="1"/>
      <protection hidden="1"/>
    </xf>
    <xf numFmtId="14" fontId="6" fillId="0" borderId="20" xfId="0" applyNumberFormat="1" applyFont="1" applyBorder="1" applyProtection="1">
      <protection hidden="1"/>
    </xf>
    <xf numFmtId="14" fontId="6" fillId="0" borderId="21" xfId="0" applyNumberFormat="1" applyFont="1" applyBorder="1" applyProtection="1">
      <protection hidden="1"/>
    </xf>
    <xf numFmtId="14" fontId="6" fillId="0" borderId="22" xfId="0" applyNumberFormat="1" applyFont="1" applyBorder="1" applyProtection="1">
      <protection hidden="1"/>
    </xf>
    <xf numFmtId="0" fontId="6" fillId="7" borderId="28" xfId="5" applyNumberFormat="1" applyFont="1" applyFill="1" applyBorder="1" applyAlignment="1" applyProtection="1">
      <alignment horizontal="center" vertical="center"/>
      <protection hidden="1"/>
    </xf>
    <xf numFmtId="0" fontId="15" fillId="7" borderId="6" xfId="0" applyFont="1" applyFill="1" applyBorder="1" applyAlignment="1" applyProtection="1">
      <alignment horizontal="left" indent="1"/>
      <protection hidden="1"/>
    </xf>
    <xf numFmtId="14" fontId="6" fillId="7" borderId="23" xfId="0" applyNumberFormat="1" applyFont="1" applyFill="1" applyBorder="1" applyProtection="1">
      <protection hidden="1"/>
    </xf>
    <xf numFmtId="14" fontId="6" fillId="7" borderId="24" xfId="0" applyNumberFormat="1" applyFont="1" applyFill="1" applyBorder="1" applyProtection="1">
      <protection hidden="1"/>
    </xf>
    <xf numFmtId="14" fontId="6" fillId="7" borderId="25" xfId="0" applyNumberFormat="1" applyFont="1" applyFill="1" applyBorder="1" applyProtection="1">
      <protection hidden="1"/>
    </xf>
    <xf numFmtId="14" fontId="6" fillId="0" borderId="23" xfId="0" applyNumberFormat="1" applyFont="1" applyBorder="1" applyProtection="1">
      <protection hidden="1"/>
    </xf>
    <xf numFmtId="14" fontId="6" fillId="0" borderId="24" xfId="0" applyNumberFormat="1" applyFont="1" applyBorder="1" applyProtection="1">
      <protection hidden="1"/>
    </xf>
    <xf numFmtId="14" fontId="6" fillId="0" borderId="25" xfId="0" applyNumberFormat="1" applyFont="1" applyBorder="1" applyProtection="1">
      <protection hidden="1"/>
    </xf>
    <xf numFmtId="0" fontId="6" fillId="6" borderId="26" xfId="5" applyNumberFormat="1" applyFont="1" applyFill="1" applyBorder="1" applyAlignment="1" applyProtection="1">
      <alignment horizontal="center" vertical="center"/>
      <protection hidden="1"/>
    </xf>
    <xf numFmtId="0" fontId="15" fillId="6" borderId="12" xfId="0" applyFont="1" applyFill="1" applyBorder="1" applyAlignment="1" applyProtection="1">
      <alignment horizontal="left" indent="1"/>
      <protection hidden="1"/>
    </xf>
    <xf numFmtId="14" fontId="6" fillId="0" borderId="10" xfId="0" applyNumberFormat="1" applyFont="1" applyBorder="1" applyProtection="1">
      <protection hidden="1"/>
    </xf>
    <xf numFmtId="14" fontId="6" fillId="0" borderId="4" xfId="0" applyNumberFormat="1" applyFont="1" applyBorder="1" applyProtection="1">
      <protection hidden="1"/>
    </xf>
    <xf numFmtId="14" fontId="6" fillId="0" borderId="5" xfId="0" applyNumberFormat="1" applyFont="1" applyBorder="1" applyProtection="1">
      <protection hidden="1"/>
    </xf>
    <xf numFmtId="0" fontId="0" fillId="0" borderId="0" xfId="0" applyAlignment="1" applyProtection="1">
      <alignment horizontal="center" vertical="center"/>
      <protection locked="0"/>
    </xf>
    <xf numFmtId="167" fontId="0" fillId="0" borderId="0" xfId="0" applyNumberFormat="1" applyAlignment="1" applyProtection="1">
      <alignment horizontal="center" vertical="center"/>
      <protection locked="0"/>
    </xf>
    <xf numFmtId="9" fontId="0" fillId="0" borderId="0" xfId="0" applyNumberFormat="1" applyAlignment="1" applyProtection="1">
      <alignment horizontal="center" vertical="center"/>
      <protection locked="0"/>
    </xf>
    <xf numFmtId="0" fontId="1" fillId="0" borderId="0" xfId="6"/>
    <xf numFmtId="0" fontId="1" fillId="9" borderId="0" xfId="6" applyFill="1"/>
    <xf numFmtId="0" fontId="0" fillId="5" borderId="0" xfId="0" applyFill="1" applyProtection="1">
      <protection locked="0"/>
    </xf>
    <xf numFmtId="0" fontId="48" fillId="3" borderId="8" xfId="0" applyFont="1" applyFill="1" applyBorder="1" applyAlignment="1">
      <alignment horizontal="center" vertical="center"/>
    </xf>
    <xf numFmtId="0" fontId="8" fillId="12" borderId="0" xfId="0" applyFont="1" applyFill="1" applyAlignment="1">
      <alignment horizontal="center" vertical="center"/>
    </xf>
    <xf numFmtId="0" fontId="12" fillId="5" borderId="29" xfId="0" applyFont="1" applyFill="1" applyBorder="1" applyAlignment="1">
      <alignment horizontal="center" vertical="center"/>
    </xf>
    <xf numFmtId="0" fontId="0" fillId="0" borderId="29" xfId="0" applyBorder="1" applyAlignment="1">
      <alignment horizontal="center" vertical="center"/>
    </xf>
    <xf numFmtId="0" fontId="0" fillId="3" borderId="8" xfId="0" applyFill="1" applyBorder="1"/>
    <xf numFmtId="14" fontId="7" fillId="3" borderId="8" xfId="0" applyNumberFormat="1" applyFont="1" applyFill="1" applyBorder="1" applyAlignment="1">
      <alignment horizontal="center" vertical="center"/>
    </xf>
    <xf numFmtId="14" fontId="9" fillId="3" borderId="8" xfId="0" applyNumberFormat="1" applyFont="1" applyFill="1" applyBorder="1" applyAlignment="1">
      <alignment horizontal="center"/>
    </xf>
    <xf numFmtId="0" fontId="0" fillId="3" borderId="8" xfId="0" applyFill="1" applyBorder="1" applyProtection="1">
      <protection locked="0"/>
    </xf>
    <xf numFmtId="0" fontId="0" fillId="3" borderId="37" xfId="0" applyFill="1" applyBorder="1" applyAlignment="1">
      <alignment horizontal="center" vertical="center"/>
    </xf>
    <xf numFmtId="0" fontId="0" fillId="22" borderId="0" xfId="0" applyFill="1" applyProtection="1">
      <protection hidden="1"/>
    </xf>
    <xf numFmtId="0" fontId="0" fillId="22" borderId="0" xfId="0" applyFill="1" applyAlignment="1" applyProtection="1">
      <alignment horizontal="right" vertical="center" wrapText="1" indent="1"/>
      <protection hidden="1"/>
    </xf>
    <xf numFmtId="0" fontId="0" fillId="22" borderId="0" xfId="0" applyFill="1" applyAlignment="1" applyProtection="1">
      <alignment horizontal="right" vertical="center" indent="1"/>
      <protection hidden="1"/>
    </xf>
    <xf numFmtId="0" fontId="46" fillId="22" borderId="0" xfId="0" applyFont="1" applyFill="1" applyAlignment="1" applyProtection="1">
      <alignment horizontal="right"/>
      <protection hidden="1"/>
    </xf>
    <xf numFmtId="0" fontId="0" fillId="22" borderId="0" xfId="0" applyFill="1" applyAlignment="1" applyProtection="1">
      <alignment horizontal="right" indent="1"/>
      <protection hidden="1"/>
    </xf>
    <xf numFmtId="165" fontId="54" fillId="22" borderId="0" xfId="0" applyNumberFormat="1" applyFont="1" applyFill="1" applyAlignment="1" applyProtection="1">
      <alignment horizontal="left" vertical="center"/>
      <protection hidden="1"/>
    </xf>
    <xf numFmtId="9" fontId="50" fillId="22" borderId="0" xfId="0" applyNumberFormat="1" applyFont="1" applyFill="1" applyAlignment="1" applyProtection="1">
      <alignment horizontal="left" vertical="center"/>
      <protection hidden="1"/>
    </xf>
    <xf numFmtId="0" fontId="54" fillId="22" borderId="0" xfId="0" applyFont="1" applyFill="1" applyAlignment="1" applyProtection="1">
      <alignment horizontal="left" vertical="center"/>
      <protection hidden="1"/>
    </xf>
    <xf numFmtId="0" fontId="58" fillId="21" borderId="0" xfId="0" applyFont="1" applyFill="1" applyAlignment="1" applyProtection="1">
      <alignment vertical="top"/>
      <protection hidden="1"/>
    </xf>
    <xf numFmtId="0" fontId="0" fillId="21" borderId="0" xfId="0" applyFill="1" applyProtection="1">
      <protection hidden="1"/>
    </xf>
    <xf numFmtId="0" fontId="0" fillId="21" borderId="0" xfId="0" applyFill="1" applyAlignment="1" applyProtection="1">
      <alignment horizontal="left"/>
      <protection hidden="1"/>
    </xf>
    <xf numFmtId="0" fontId="44" fillId="14" borderId="0" xfId="0" applyFont="1" applyFill="1" applyAlignment="1" applyProtection="1">
      <alignment horizontal="center" vertical="center"/>
      <protection hidden="1"/>
    </xf>
    <xf numFmtId="168" fontId="28" fillId="21" borderId="0" xfId="0" applyNumberFormat="1" applyFont="1" applyFill="1" applyAlignment="1" applyProtection="1">
      <alignment horizontal="left" vertical="center"/>
      <protection hidden="1"/>
    </xf>
    <xf numFmtId="0" fontId="45" fillId="21" borderId="0" xfId="0" applyFont="1" applyFill="1" applyAlignment="1" applyProtection="1">
      <alignment horizontal="center" vertical="center"/>
      <protection hidden="1"/>
    </xf>
    <xf numFmtId="168" fontId="14" fillId="21" borderId="0" xfId="0" applyNumberFormat="1" applyFont="1" applyFill="1" applyAlignment="1" applyProtection="1">
      <alignment horizontal="left" vertical="center"/>
      <protection hidden="1"/>
    </xf>
    <xf numFmtId="0" fontId="59" fillId="21" borderId="0" xfId="0" applyFont="1" applyFill="1" applyAlignment="1" applyProtection="1">
      <alignment horizontal="center" vertical="center"/>
      <protection hidden="1"/>
    </xf>
    <xf numFmtId="0" fontId="29" fillId="8" borderId="8" xfId="0" applyFont="1" applyFill="1" applyBorder="1" applyAlignment="1">
      <alignment horizontal="center" vertical="center"/>
    </xf>
    <xf numFmtId="0" fontId="51" fillId="23" borderId="19" xfId="0" applyFont="1" applyFill="1" applyBorder="1" applyAlignment="1">
      <alignment horizontal="left" vertical="center" indent="1"/>
    </xf>
    <xf numFmtId="0" fontId="6" fillId="7" borderId="0" xfId="0" applyFont="1" applyFill="1" applyAlignment="1">
      <alignment horizontal="center" vertical="center"/>
    </xf>
    <xf numFmtId="0" fontId="6" fillId="7" borderId="10" xfId="0" applyFont="1" applyFill="1" applyBorder="1" applyAlignment="1">
      <alignment horizontal="center" vertical="center"/>
    </xf>
    <xf numFmtId="0" fontId="62" fillId="6" borderId="38" xfId="0" applyFont="1" applyFill="1" applyBorder="1" applyAlignment="1" applyProtection="1">
      <alignment horizontal="left" vertical="center" indent="1"/>
      <protection hidden="1"/>
    </xf>
    <xf numFmtId="0" fontId="62" fillId="6" borderId="27" xfId="0" applyFont="1" applyFill="1" applyBorder="1" applyAlignment="1" applyProtection="1">
      <alignment horizontal="left" vertical="center" indent="1"/>
      <protection hidden="1"/>
    </xf>
    <xf numFmtId="167" fontId="62" fillId="6" borderId="27" xfId="0" applyNumberFormat="1" applyFont="1" applyFill="1" applyBorder="1" applyAlignment="1" applyProtection="1">
      <alignment horizontal="left" vertical="center" indent="1"/>
      <protection hidden="1"/>
    </xf>
    <xf numFmtId="0" fontId="62" fillId="6" borderId="27" xfId="0" applyFont="1" applyFill="1" applyBorder="1" applyAlignment="1" applyProtection="1">
      <alignment horizontal="center" vertical="center"/>
      <protection hidden="1"/>
    </xf>
    <xf numFmtId="0" fontId="62" fillId="7" borderId="39" xfId="0" applyFont="1" applyFill="1" applyBorder="1" applyAlignment="1" applyProtection="1">
      <alignment horizontal="left" vertical="center" indent="1"/>
      <protection hidden="1"/>
    </xf>
    <xf numFmtId="0" fontId="62" fillId="7" borderId="28" xfId="0" applyFont="1" applyFill="1" applyBorder="1" applyAlignment="1" applyProtection="1">
      <alignment horizontal="left" vertical="center" indent="1"/>
      <protection hidden="1"/>
    </xf>
    <xf numFmtId="167" fontId="62" fillId="7" borderId="28" xfId="0" applyNumberFormat="1" applyFont="1" applyFill="1" applyBorder="1" applyAlignment="1" applyProtection="1">
      <alignment horizontal="left" vertical="center" indent="1"/>
      <protection hidden="1"/>
    </xf>
    <xf numFmtId="0" fontId="62" fillId="7" borderId="28" xfId="0" applyFont="1" applyFill="1" applyBorder="1" applyAlignment="1" applyProtection="1">
      <alignment horizontal="center" vertical="center"/>
      <protection hidden="1"/>
    </xf>
    <xf numFmtId="0" fontId="62" fillId="6" borderId="39" xfId="0" applyFont="1" applyFill="1" applyBorder="1" applyAlignment="1" applyProtection="1">
      <alignment horizontal="left" vertical="center" indent="1"/>
      <protection hidden="1"/>
    </xf>
    <xf numFmtId="0" fontId="62" fillId="6" borderId="28" xfId="0" applyFont="1" applyFill="1" applyBorder="1" applyAlignment="1" applyProtection="1">
      <alignment horizontal="left" vertical="center" indent="1"/>
      <protection hidden="1"/>
    </xf>
    <xf numFmtId="167" fontId="62" fillId="6" borderId="28" xfId="0" applyNumberFormat="1" applyFont="1" applyFill="1" applyBorder="1" applyAlignment="1" applyProtection="1">
      <alignment horizontal="left" vertical="center" indent="1"/>
      <protection hidden="1"/>
    </xf>
    <xf numFmtId="0" fontId="62" fillId="6" borderId="28" xfId="0" applyFont="1" applyFill="1" applyBorder="1" applyAlignment="1" applyProtection="1">
      <alignment horizontal="center" vertical="center"/>
      <protection hidden="1"/>
    </xf>
    <xf numFmtId="0" fontId="62" fillId="6" borderId="40" xfId="0" applyFont="1" applyFill="1" applyBorder="1" applyAlignment="1" applyProtection="1">
      <alignment horizontal="left" vertical="center" indent="1"/>
      <protection hidden="1"/>
    </xf>
    <xf numFmtId="0" fontId="62" fillId="6" borderId="26" xfId="0" applyFont="1" applyFill="1" applyBorder="1" applyAlignment="1" applyProtection="1">
      <alignment horizontal="left" vertical="center" indent="1"/>
      <protection hidden="1"/>
    </xf>
    <xf numFmtId="167" fontId="62" fillId="6" borderId="26" xfId="0" applyNumberFormat="1" applyFont="1" applyFill="1" applyBorder="1" applyAlignment="1" applyProtection="1">
      <alignment horizontal="left" vertical="center" indent="1"/>
      <protection hidden="1"/>
    </xf>
    <xf numFmtId="0" fontId="62" fillId="6" borderId="26" xfId="0" applyFont="1" applyFill="1" applyBorder="1" applyAlignment="1" applyProtection="1">
      <alignment horizontal="center" vertical="center"/>
      <protection hidden="1"/>
    </xf>
    <xf numFmtId="0" fontId="23" fillId="2" borderId="42" xfId="0" applyFont="1" applyFill="1" applyBorder="1" applyAlignment="1">
      <alignment vertical="center"/>
    </xf>
    <xf numFmtId="14" fontId="56" fillId="15" borderId="42" xfId="0" applyNumberFormat="1" applyFont="1" applyFill="1" applyBorder="1" applyAlignment="1">
      <alignment horizontal="left" vertical="center" indent="1"/>
    </xf>
    <xf numFmtId="14" fontId="56" fillId="15" borderId="0" xfId="0" applyNumberFormat="1" applyFont="1" applyFill="1" applyAlignment="1">
      <alignment horizontal="left" vertical="center" indent="1"/>
    </xf>
    <xf numFmtId="0" fontId="0" fillId="3" borderId="43" xfId="0" applyFill="1" applyBorder="1"/>
    <xf numFmtId="0" fontId="0" fillId="5" borderId="42" xfId="0" applyFill="1" applyBorder="1"/>
    <xf numFmtId="0" fontId="0" fillId="5" borderId="42" xfId="0" applyFill="1" applyBorder="1" applyProtection="1">
      <protection locked="0"/>
    </xf>
    <xf numFmtId="0" fontId="60" fillId="22" borderId="44" xfId="0" applyFont="1" applyFill="1" applyBorder="1" applyAlignment="1">
      <alignment horizontal="left" vertical="center" indent="1"/>
    </xf>
    <xf numFmtId="0" fontId="11" fillId="5" borderId="0" xfId="0" applyFont="1" applyFill="1"/>
    <xf numFmtId="0" fontId="30" fillId="5" borderId="0" xfId="0" applyFont="1" applyFill="1"/>
    <xf numFmtId="0" fontId="11" fillId="5" borderId="0" xfId="0" applyFont="1" applyFill="1" applyAlignment="1">
      <alignment horizontal="left"/>
    </xf>
    <xf numFmtId="0" fontId="11" fillId="5" borderId="46" xfId="0" applyFont="1" applyFill="1" applyBorder="1"/>
    <xf numFmtId="0" fontId="67" fillId="2" borderId="8" xfId="0" applyFont="1" applyFill="1" applyBorder="1" applyAlignment="1">
      <alignment vertical="center"/>
    </xf>
    <xf numFmtId="0" fontId="71" fillId="0" borderId="0" xfId="0" applyFont="1" applyAlignment="1">
      <alignment vertical="center"/>
    </xf>
    <xf numFmtId="0" fontId="74" fillId="0" borderId="0" xfId="0" applyFont="1" applyAlignment="1">
      <alignment vertical="center" wrapText="1"/>
    </xf>
    <xf numFmtId="0" fontId="77" fillId="0" borderId="0" xfId="0" applyFont="1" applyAlignment="1">
      <alignment horizontal="left" indent="1"/>
    </xf>
    <xf numFmtId="0" fontId="81" fillId="25" borderId="47" xfId="0" applyFont="1" applyFill="1" applyBorder="1" applyAlignment="1">
      <alignment horizontal="center" vertical="center" wrapText="1"/>
    </xf>
    <xf numFmtId="0" fontId="81" fillId="26" borderId="47" xfId="0" applyFont="1" applyFill="1" applyBorder="1" applyAlignment="1">
      <alignment horizontal="center" vertical="center" wrapText="1"/>
    </xf>
    <xf numFmtId="0" fontId="82" fillId="0" borderId="47" xfId="0" applyFont="1" applyBorder="1" applyAlignment="1">
      <alignment horizontal="left" vertical="center" wrapText="1" indent="1"/>
    </xf>
    <xf numFmtId="0" fontId="83" fillId="0" borderId="47" xfId="0" applyFont="1" applyBorder="1" applyAlignment="1">
      <alignment horizontal="left" vertical="center" wrapText="1" indent="1"/>
    </xf>
    <xf numFmtId="0" fontId="82" fillId="27" borderId="47" xfId="0" applyFont="1" applyFill="1" applyBorder="1" applyAlignment="1">
      <alignment horizontal="left" vertical="center" wrapText="1" indent="1"/>
    </xf>
    <xf numFmtId="0" fontId="83" fillId="27" borderId="47" xfId="0" applyFont="1" applyFill="1" applyBorder="1" applyAlignment="1">
      <alignment horizontal="left" vertical="center" wrapText="1" indent="1"/>
    </xf>
    <xf numFmtId="0" fontId="84" fillId="27" borderId="47" xfId="0" applyFont="1" applyFill="1" applyBorder="1" applyAlignment="1">
      <alignment horizontal="left" vertical="center" wrapText="1" indent="1"/>
    </xf>
    <xf numFmtId="0" fontId="83" fillId="0" borderId="47" xfId="0" applyFont="1" applyBorder="1" applyAlignment="1">
      <alignment horizontal="center" vertical="center" wrapText="1"/>
    </xf>
    <xf numFmtId="0" fontId="83" fillId="27" borderId="47" xfId="0" applyFont="1" applyFill="1" applyBorder="1" applyAlignment="1">
      <alignment horizontal="center" vertical="center" wrapText="1"/>
    </xf>
    <xf numFmtId="0" fontId="81" fillId="28" borderId="47" xfId="0" applyFont="1" applyFill="1" applyBorder="1" applyAlignment="1">
      <alignment horizontal="center" vertical="center" wrapText="1"/>
    </xf>
    <xf numFmtId="0" fontId="84" fillId="27" borderId="47" xfId="0" applyFont="1" applyFill="1" applyBorder="1" applyAlignment="1">
      <alignment horizontal="center" vertical="center" wrapText="1"/>
    </xf>
    <xf numFmtId="0" fontId="0" fillId="2" borderId="0" xfId="0" applyFill="1"/>
    <xf numFmtId="0" fontId="84" fillId="0" borderId="47" xfId="0" applyFont="1" applyBorder="1" applyAlignment="1">
      <alignment horizontal="center" vertical="center" wrapText="1"/>
    </xf>
    <xf numFmtId="0" fontId="0" fillId="22" borderId="0" xfId="0" applyFill="1"/>
    <xf numFmtId="9" fontId="85" fillId="6" borderId="27" xfId="5" applyFont="1" applyFill="1" applyBorder="1" applyAlignment="1" applyProtection="1">
      <alignment horizontal="left" vertical="center" indent="1"/>
      <protection hidden="1"/>
    </xf>
    <xf numFmtId="9" fontId="85" fillId="7" borderId="28" xfId="5" applyFont="1" applyFill="1" applyBorder="1" applyAlignment="1" applyProtection="1">
      <alignment horizontal="left" vertical="center" indent="1"/>
      <protection hidden="1"/>
    </xf>
    <xf numFmtId="9" fontId="85" fillId="6" borderId="28" xfId="5" applyFont="1" applyFill="1" applyBorder="1" applyAlignment="1" applyProtection="1">
      <alignment horizontal="left" vertical="center" indent="1"/>
      <protection hidden="1"/>
    </xf>
    <xf numFmtId="9" fontId="85" fillId="6" borderId="26" xfId="5" applyFont="1" applyFill="1" applyBorder="1" applyAlignment="1" applyProtection="1">
      <alignment horizontal="left" vertical="center" indent="1"/>
      <protection hidden="1"/>
    </xf>
    <xf numFmtId="0" fontId="86" fillId="0" borderId="19" xfId="0" applyFont="1" applyBorder="1" applyAlignment="1" applyProtection="1">
      <alignment horizontal="left" vertical="center" indent="1"/>
      <protection locked="0"/>
    </xf>
    <xf numFmtId="0" fontId="71" fillId="7" borderId="19" xfId="0" applyFont="1" applyFill="1" applyBorder="1" applyAlignment="1" applyProtection="1">
      <alignment horizontal="left" vertical="center" indent="1"/>
      <protection hidden="1"/>
    </xf>
    <xf numFmtId="14" fontId="71" fillId="7" borderId="19" xfId="0" applyNumberFormat="1" applyFont="1" applyFill="1" applyBorder="1" applyAlignment="1" applyProtection="1">
      <alignment horizontal="left" vertical="center" indent="1"/>
      <protection hidden="1"/>
    </xf>
    <xf numFmtId="9" fontId="71" fillId="7" borderId="19" xfId="5" applyFont="1" applyFill="1" applyBorder="1" applyAlignment="1" applyProtection="1">
      <alignment horizontal="left" vertical="center" indent="1"/>
      <protection hidden="1"/>
    </xf>
    <xf numFmtId="0" fontId="87" fillId="0" borderId="0" xfId="0" applyFont="1" applyAlignment="1">
      <alignment horizontal="center" vertical="center"/>
    </xf>
    <xf numFmtId="0" fontId="87" fillId="2" borderId="0" xfId="0" applyFont="1" applyFill="1" applyAlignment="1">
      <alignment horizontal="center" vertical="center"/>
    </xf>
    <xf numFmtId="0" fontId="1" fillId="22" borderId="0" xfId="6" applyFill="1"/>
    <xf numFmtId="0" fontId="81" fillId="29" borderId="47" xfId="0" applyFont="1" applyFill="1" applyBorder="1" applyAlignment="1">
      <alignment horizontal="center" vertical="center" wrapText="1"/>
    </xf>
    <xf numFmtId="0" fontId="81" fillId="29" borderId="47" xfId="0" applyFont="1" applyFill="1" applyBorder="1" applyAlignment="1">
      <alignment horizontal="left" vertical="center" wrapText="1" indent="1"/>
    </xf>
    <xf numFmtId="0" fontId="0" fillId="11" borderId="0" xfId="0" applyFill="1"/>
    <xf numFmtId="0" fontId="48" fillId="9" borderId="19" xfId="0" applyFont="1" applyFill="1" applyBorder="1" applyAlignment="1" applyProtection="1">
      <alignment horizontal="left" vertical="center" indent="1"/>
      <protection hidden="1"/>
    </xf>
    <xf numFmtId="14" fontId="48" fillId="9" borderId="19" xfId="0" applyNumberFormat="1" applyFont="1" applyFill="1" applyBorder="1" applyAlignment="1" applyProtection="1">
      <alignment horizontal="left" vertical="center" indent="1"/>
      <protection hidden="1"/>
    </xf>
    <xf numFmtId="9" fontId="48" fillId="9" borderId="19" xfId="5" applyFont="1" applyFill="1" applyBorder="1" applyAlignment="1" applyProtection="1">
      <alignment horizontal="left" vertical="center" indent="1"/>
      <protection hidden="1"/>
    </xf>
    <xf numFmtId="0" fontId="0" fillId="32" borderId="48" xfId="0" applyFill="1" applyBorder="1"/>
    <xf numFmtId="0" fontId="0" fillId="32" borderId="51" xfId="0" applyFill="1" applyBorder="1"/>
    <xf numFmtId="0" fontId="17" fillId="32" borderId="51" xfId="0" applyFont="1" applyFill="1" applyBorder="1" applyAlignment="1">
      <alignment vertical="center"/>
    </xf>
    <xf numFmtId="0" fontId="17" fillId="32" borderId="53" xfId="0" applyFont="1" applyFill="1" applyBorder="1" applyAlignment="1">
      <alignment vertical="center"/>
    </xf>
    <xf numFmtId="0" fontId="95" fillId="30" borderId="50" xfId="0" applyFont="1" applyFill="1" applyBorder="1" applyAlignment="1">
      <alignment vertical="center" wrapText="1"/>
    </xf>
    <xf numFmtId="0" fontId="95" fillId="30" borderId="52" xfId="0" applyFont="1" applyFill="1" applyBorder="1" applyAlignment="1">
      <alignment vertical="center" wrapText="1"/>
    </xf>
    <xf numFmtId="0" fontId="95" fillId="30" borderId="55" xfId="0" applyFont="1" applyFill="1" applyBorder="1" applyAlignment="1">
      <alignment vertical="center" wrapText="1"/>
    </xf>
    <xf numFmtId="0" fontId="10" fillId="30" borderId="49" xfId="0" applyFont="1" applyFill="1" applyBorder="1"/>
    <xf numFmtId="0" fontId="10" fillId="30" borderId="0" xfId="0" applyFont="1" applyFill="1"/>
    <xf numFmtId="0" fontId="96" fillId="30" borderId="54" xfId="0" applyFont="1" applyFill="1" applyBorder="1" applyAlignment="1">
      <alignment vertical="center"/>
    </xf>
    <xf numFmtId="0" fontId="75" fillId="7" borderId="0" xfId="0" applyFont="1" applyFill="1" applyAlignment="1">
      <alignment horizontal="left" vertical="center" wrapText="1" indent="1"/>
    </xf>
    <xf numFmtId="0" fontId="64" fillId="14" borderId="0" xfId="0" applyFont="1" applyFill="1" applyAlignment="1">
      <alignment horizontal="center" vertical="center"/>
    </xf>
    <xf numFmtId="0" fontId="64" fillId="21" borderId="0" xfId="0" applyFont="1" applyFill="1" applyAlignment="1">
      <alignment horizontal="center" vertical="center" wrapText="1"/>
    </xf>
    <xf numFmtId="0" fontId="75" fillId="33" borderId="0" xfId="0" applyFont="1" applyFill="1" applyAlignment="1">
      <alignment horizontal="left" vertical="center" wrapText="1" indent="1"/>
    </xf>
    <xf numFmtId="0" fontId="95" fillId="5" borderId="49" xfId="0" applyFont="1" applyFill="1" applyBorder="1" applyAlignment="1">
      <alignment horizontal="left" vertical="center" wrapText="1" indent="1"/>
    </xf>
    <xf numFmtId="0" fontId="95" fillId="5" borderId="0" xfId="0" applyFont="1" applyFill="1" applyAlignment="1">
      <alignment horizontal="left" vertical="center" wrapText="1" indent="1"/>
    </xf>
    <xf numFmtId="0" fontId="95" fillId="5" borderId="54" xfId="0" applyFont="1" applyFill="1" applyBorder="1" applyAlignment="1">
      <alignment horizontal="left" vertical="center" wrapText="1" indent="1"/>
    </xf>
    <xf numFmtId="0" fontId="95" fillId="30" borderId="52" xfId="0" applyFont="1" applyFill="1" applyBorder="1" applyAlignment="1">
      <alignment horizontal="center" vertical="center" wrapText="1"/>
    </xf>
    <xf numFmtId="0" fontId="99" fillId="30" borderId="0" xfId="0" applyFont="1" applyFill="1" applyAlignment="1">
      <alignment horizontal="center" vertical="center" wrapText="1"/>
    </xf>
    <xf numFmtId="0" fontId="22" fillId="13" borderId="0" xfId="0" applyFont="1" applyFill="1" applyAlignment="1">
      <alignment horizontal="center" vertical="center"/>
    </xf>
    <xf numFmtId="0" fontId="100" fillId="14" borderId="0" xfId="0" applyFont="1" applyFill="1" applyAlignment="1">
      <alignment horizontal="center" vertical="center"/>
    </xf>
    <xf numFmtId="0" fontId="23" fillId="2" borderId="0" xfId="0" applyFont="1" applyFill="1" applyAlignment="1">
      <alignment horizontal="center" vertical="center"/>
    </xf>
    <xf numFmtId="0" fontId="33" fillId="9" borderId="0" xfId="0" applyFont="1" applyFill="1" applyAlignment="1">
      <alignment horizontal="left" vertical="center" wrapText="1" indent="1"/>
    </xf>
    <xf numFmtId="0" fontId="66" fillId="14" borderId="0" xfId="0" applyFont="1" applyFill="1" applyAlignment="1">
      <alignment horizontal="center" vertical="center" wrapText="1"/>
    </xf>
    <xf numFmtId="0" fontId="36" fillId="17" borderId="0" xfId="0" applyFont="1" applyFill="1" applyAlignment="1">
      <alignment horizontal="center" vertical="center" wrapText="1"/>
    </xf>
    <xf numFmtId="0" fontId="33" fillId="10" borderId="0" xfId="0" applyFont="1" applyFill="1" applyAlignment="1">
      <alignment horizontal="left" vertical="center" wrapText="1" indent="1"/>
    </xf>
    <xf numFmtId="0" fontId="65" fillId="14" borderId="0" xfId="0" applyFont="1" applyFill="1" applyAlignment="1">
      <alignment horizontal="center" vertical="center" wrapText="1"/>
    </xf>
    <xf numFmtId="0" fontId="71" fillId="7" borderId="0" xfId="0" applyFont="1" applyFill="1" applyAlignment="1">
      <alignment horizontal="left" vertical="center" wrapText="1" indent="1"/>
    </xf>
    <xf numFmtId="0" fontId="37" fillId="18" borderId="0" xfId="0" applyFont="1" applyFill="1" applyAlignment="1">
      <alignment horizontal="center" vertical="center" wrapText="1"/>
    </xf>
    <xf numFmtId="0" fontId="92" fillId="19" borderId="0" xfId="0" applyFont="1" applyFill="1" applyAlignment="1">
      <alignment horizontal="left" vertical="center" wrapText="1" indent="1"/>
    </xf>
    <xf numFmtId="0" fontId="70" fillId="24" borderId="0" xfId="0" applyFont="1" applyFill="1" applyAlignment="1">
      <alignment horizontal="left" vertical="center" wrapText="1" indent="1"/>
    </xf>
    <xf numFmtId="0" fontId="69" fillId="24" borderId="0" xfId="4" applyFont="1" applyFill="1" applyAlignment="1">
      <alignment horizontal="left" vertical="center" indent="1"/>
    </xf>
    <xf numFmtId="0" fontId="0" fillId="9" borderId="0" xfId="0" applyFill="1" applyAlignment="1">
      <alignment horizontal="center"/>
    </xf>
    <xf numFmtId="0" fontId="98" fillId="11" borderId="0" xfId="0" applyFont="1" applyFill="1" applyAlignment="1">
      <alignment horizontal="center" vertical="center"/>
    </xf>
    <xf numFmtId="0" fontId="71" fillId="33" borderId="0" xfId="0" applyFont="1" applyFill="1" applyAlignment="1">
      <alignment horizontal="left" vertical="center" wrapText="1" indent="1"/>
    </xf>
    <xf numFmtId="0" fontId="19" fillId="18" borderId="0" xfId="0" applyFont="1" applyFill="1" applyAlignment="1">
      <alignment horizontal="center" vertical="center" wrapText="1"/>
    </xf>
    <xf numFmtId="0" fontId="93" fillId="14" borderId="0" xfId="0" applyFont="1" applyFill="1" applyAlignment="1">
      <alignment horizontal="left" vertical="center" wrapText="1" indent="1"/>
    </xf>
    <xf numFmtId="0" fontId="72" fillId="22" borderId="0" xfId="0" applyFont="1" applyFill="1" applyAlignment="1">
      <alignment horizontal="left" vertical="center" wrapText="1" indent="1"/>
    </xf>
    <xf numFmtId="0" fontId="73" fillId="22" borderId="0" xfId="4" applyFont="1" applyFill="1" applyAlignment="1">
      <alignment horizontal="left" vertical="center" indent="1"/>
    </xf>
    <xf numFmtId="0" fontId="71" fillId="22" borderId="0" xfId="0" applyFont="1" applyFill="1" applyAlignment="1">
      <alignment horizontal="left" vertical="center" wrapText="1"/>
    </xf>
    <xf numFmtId="0" fontId="68" fillId="2" borderId="8" xfId="0" applyFont="1" applyFill="1" applyBorder="1" applyAlignment="1">
      <alignment horizontal="right" vertical="center"/>
    </xf>
    <xf numFmtId="0" fontId="42" fillId="21" borderId="29" xfId="0" applyFont="1" applyFill="1" applyBorder="1" applyAlignment="1">
      <alignment horizontal="left" vertical="center" wrapText="1" indent="1"/>
    </xf>
    <xf numFmtId="0" fontId="49" fillId="22" borderId="11" xfId="0" applyFont="1" applyFill="1" applyBorder="1" applyAlignment="1">
      <alignment horizontal="right" vertical="center" indent="1"/>
    </xf>
    <xf numFmtId="0" fontId="49" fillId="22" borderId="10" xfId="0" applyFont="1" applyFill="1" applyBorder="1" applyAlignment="1">
      <alignment horizontal="right" vertical="center" indent="1"/>
    </xf>
    <xf numFmtId="0" fontId="63" fillId="17" borderId="8" xfId="0" applyFont="1" applyFill="1" applyBorder="1" applyAlignment="1" applyProtection="1">
      <alignment horizontal="left" vertical="center" indent="1"/>
      <protection hidden="1"/>
    </xf>
    <xf numFmtId="0" fontId="46" fillId="22" borderId="0" xfId="0" applyFont="1" applyFill="1" applyAlignment="1" applyProtection="1">
      <alignment horizontal="right" vertical="center"/>
      <protection hidden="1"/>
    </xf>
    <xf numFmtId="14" fontId="18" fillId="15" borderId="0" xfId="0" applyNumberFormat="1" applyFont="1" applyFill="1" applyAlignment="1">
      <alignment horizontal="center" vertical="center"/>
    </xf>
    <xf numFmtId="0" fontId="0" fillId="5" borderId="42" xfId="0" applyFill="1" applyBorder="1" applyAlignment="1" applyProtection="1">
      <alignment horizontal="left" indent="1"/>
      <protection locked="0"/>
    </xf>
    <xf numFmtId="0" fontId="0" fillId="5" borderId="0" xfId="0" applyFill="1" applyAlignment="1" applyProtection="1">
      <alignment horizontal="left" indent="1"/>
      <protection locked="0"/>
    </xf>
    <xf numFmtId="0" fontId="46" fillId="22" borderId="0" xfId="0" applyFont="1" applyFill="1" applyAlignment="1" applyProtection="1">
      <alignment horizontal="right" vertical="center" wrapText="1"/>
      <protection hidden="1"/>
    </xf>
    <xf numFmtId="0" fontId="0" fillId="14" borderId="30" xfId="0" applyFill="1" applyBorder="1" applyAlignment="1">
      <alignment horizontal="center"/>
    </xf>
    <xf numFmtId="0" fontId="0" fillId="14" borderId="7" xfId="0" applyFill="1" applyBorder="1" applyAlignment="1">
      <alignment horizontal="center"/>
    </xf>
    <xf numFmtId="0" fontId="0" fillId="14" borderId="32" xfId="0" applyFill="1" applyBorder="1" applyAlignment="1">
      <alignment horizontal="center"/>
    </xf>
    <xf numFmtId="0" fontId="0" fillId="14" borderId="0" xfId="0" applyFill="1" applyAlignment="1">
      <alignment horizontal="center"/>
    </xf>
    <xf numFmtId="0" fontId="0" fillId="14" borderId="34" xfId="0" applyFill="1" applyBorder="1" applyAlignment="1">
      <alignment horizontal="center"/>
    </xf>
    <xf numFmtId="0" fontId="0" fillId="14" borderId="35" xfId="0" applyFill="1" applyBorder="1" applyAlignment="1">
      <alignment horizontal="center"/>
    </xf>
    <xf numFmtId="0" fontId="10" fillId="11" borderId="45" xfId="0" applyFont="1" applyFill="1" applyBorder="1" applyAlignment="1">
      <alignment horizontal="center" vertical="center" wrapText="1"/>
    </xf>
    <xf numFmtId="0" fontId="10" fillId="11" borderId="7" xfId="0" applyFont="1" applyFill="1" applyBorder="1" applyAlignment="1">
      <alignment horizontal="center" vertical="center" wrapText="1"/>
    </xf>
    <xf numFmtId="0" fontId="10" fillId="11" borderId="31" xfId="0" applyFont="1" applyFill="1" applyBorder="1" applyAlignment="1">
      <alignment horizontal="center" vertical="center" wrapText="1"/>
    </xf>
    <xf numFmtId="0" fontId="10" fillId="11" borderId="42" xfId="0" applyFont="1" applyFill="1" applyBorder="1" applyAlignment="1">
      <alignment horizontal="center" vertical="center" wrapText="1"/>
    </xf>
    <xf numFmtId="0" fontId="10" fillId="11" borderId="0" xfId="0" applyFont="1" applyFill="1" applyAlignment="1">
      <alignment horizontal="center" vertical="center" wrapText="1"/>
    </xf>
    <xf numFmtId="0" fontId="10" fillId="11" borderId="33" xfId="0" applyFont="1" applyFill="1" applyBorder="1" applyAlignment="1">
      <alignment horizontal="center" vertical="center" wrapText="1"/>
    </xf>
    <xf numFmtId="0" fontId="10" fillId="11" borderId="41" xfId="0" applyFont="1" applyFill="1" applyBorder="1" applyAlignment="1">
      <alignment horizontal="center" vertical="center" wrapText="1"/>
    </xf>
    <xf numFmtId="0" fontId="10" fillId="11" borderId="35" xfId="0" applyFont="1" applyFill="1" applyBorder="1" applyAlignment="1">
      <alignment horizontal="center" vertical="center" wrapText="1"/>
    </xf>
    <xf numFmtId="0" fontId="10" fillId="11" borderId="36" xfId="0" applyFont="1" applyFill="1" applyBorder="1" applyAlignment="1">
      <alignment horizontal="center" vertical="center" wrapText="1"/>
    </xf>
    <xf numFmtId="0" fontId="31" fillId="2" borderId="19" xfId="0" applyFont="1" applyFill="1" applyBorder="1" applyAlignment="1">
      <alignment horizontal="center" vertical="center"/>
    </xf>
    <xf numFmtId="0" fontId="42" fillId="21" borderId="8" xfId="0" applyFont="1" applyFill="1" applyBorder="1" applyAlignment="1">
      <alignment horizontal="left" vertical="center" wrapText="1" indent="1"/>
    </xf>
    <xf numFmtId="0" fontId="42" fillId="21" borderId="0" xfId="0" applyFont="1" applyFill="1" applyAlignment="1">
      <alignment horizontal="left" vertical="center" wrapText="1" indent="1"/>
    </xf>
    <xf numFmtId="0" fontId="42" fillId="11" borderId="0" xfId="0" applyFont="1" applyFill="1" applyAlignment="1">
      <alignment horizontal="center" vertical="center" wrapText="1"/>
    </xf>
    <xf numFmtId="0" fontId="88" fillId="31" borderId="0" xfId="0" applyFont="1" applyFill="1" applyAlignment="1">
      <alignment horizontal="left" vertical="center" wrapText="1" indent="1"/>
    </xf>
    <xf numFmtId="0" fontId="0" fillId="9" borderId="0" xfId="0" quotePrefix="1" applyFill="1" applyAlignment="1">
      <alignment horizontal="left" vertical="top" wrapText="1"/>
    </xf>
    <xf numFmtId="0" fontId="23" fillId="14" borderId="15" xfId="0" applyFont="1" applyFill="1" applyBorder="1" applyAlignment="1">
      <alignment horizontal="left" vertical="center" indent="1"/>
    </xf>
    <xf numFmtId="0" fontId="23" fillId="14" borderId="14" xfId="0" applyFont="1" applyFill="1" applyBorder="1" applyAlignment="1">
      <alignment horizontal="left" vertical="center" indent="1"/>
    </xf>
    <xf numFmtId="0" fontId="23" fillId="5" borderId="14" xfId="0" applyFont="1" applyFill="1" applyBorder="1" applyAlignment="1">
      <alignment horizontal="center"/>
    </xf>
    <xf numFmtId="0" fontId="23" fillId="5" borderId="13" xfId="0" applyFont="1" applyFill="1" applyBorder="1" applyAlignment="1">
      <alignment horizontal="center"/>
    </xf>
    <xf numFmtId="0" fontId="19" fillId="9" borderId="0" xfId="0" applyFont="1" applyFill="1" applyAlignment="1">
      <alignment horizontal="left" vertical="center" wrapText="1"/>
    </xf>
    <xf numFmtId="0" fontId="19" fillId="9" borderId="0" xfId="0" applyFont="1" applyFill="1" applyAlignment="1">
      <alignment horizontal="left" vertical="top"/>
    </xf>
    <xf numFmtId="0" fontId="0" fillId="9" borderId="0" xfId="0" applyFill="1" applyAlignment="1">
      <alignment horizontal="left" vertical="top"/>
    </xf>
  </cellXfs>
  <cellStyles count="7">
    <cellStyle name="Day Header 1" xfId="1" xr:uid="{00000000-0005-0000-0000-000000000000}"/>
    <cellStyle name="Day Header 2" xfId="2" xr:uid="{00000000-0005-0000-0000-000001000000}"/>
    <cellStyle name="Good" xfId="3" builtinId="26"/>
    <cellStyle name="Hyperlink" xfId="4" builtinId="8"/>
    <cellStyle name="Normal" xfId="0" builtinId="0"/>
    <cellStyle name="Normal 3" xfId="6" xr:uid="{7062CE4C-6D9A-4498-A157-5DA42170E3B0}"/>
    <cellStyle name="Percent" xfId="5" builtinId="5"/>
  </cellStyles>
  <dxfs count="24">
    <dxf>
      <font>
        <color theme="0" tint="-4.9989318521683403E-2"/>
      </font>
    </dxf>
    <dxf>
      <font>
        <color theme="3" tint="0.89996032593768116"/>
      </font>
    </dxf>
    <dxf>
      <font>
        <b/>
        <i val="0"/>
        <color theme="7" tint="-0.499984740745262"/>
      </font>
      <fill>
        <patternFill>
          <bgColor rgb="FFAFE1F3"/>
        </patternFill>
      </fill>
    </dxf>
    <dxf>
      <fill>
        <patternFill>
          <bgColor rgb="FFFF7C80"/>
        </patternFill>
      </fill>
    </dxf>
    <dxf>
      <fill>
        <patternFill>
          <bgColor rgb="FF00CC99"/>
        </patternFill>
      </fill>
    </dxf>
    <dxf>
      <font>
        <color theme="2"/>
      </font>
    </dxf>
    <dxf>
      <border>
        <bottom style="thin">
          <color theme="1" tint="0.749961851863155"/>
        </bottom>
        <vertical/>
        <horizontal/>
      </border>
    </dxf>
    <dxf>
      <font>
        <color theme="2"/>
      </font>
    </dxf>
    <dxf>
      <numFmt numFmtId="13" formatCode="0%"/>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numFmt numFmtId="167" formatCode="[$-409]dd\-mmm\-yy;@"/>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alignment horizontal="center" vertical="center" textRotation="0" wrapText="0" indent="0" justifyLastLine="0" shrinkToFit="0" readingOrder="0"/>
      <protection locked="0" hidden="0"/>
    </dxf>
    <dxf>
      <border outline="0">
        <top style="thin">
          <color theme="2" tint="-9.9887081514938816E-2"/>
        </top>
      </border>
    </dxf>
    <dxf>
      <alignment horizontal="center" vertical="center" textRotation="0" wrapText="0" indent="0" justifyLastLine="0" shrinkToFit="0" readingOrder="0"/>
      <protection locked="0" hidden="0"/>
    </dxf>
    <dxf>
      <font>
        <b/>
        <i val="0"/>
        <strike val="0"/>
        <condense val="0"/>
        <extend val="0"/>
        <outline val="0"/>
        <shadow val="0"/>
        <u val="none"/>
        <vertAlign val="baseline"/>
        <sz val="11"/>
        <color theme="0"/>
        <name val="Bahnschrift"/>
        <family val="2"/>
        <scheme val="none"/>
      </font>
      <fill>
        <patternFill patternType="none">
          <fgColor indexed="64"/>
          <bgColor auto="1"/>
        </patternFill>
      </fill>
      <alignment horizontal="center" vertical="center" textRotation="0" wrapText="0" indent="0" justifyLastLine="0" shrinkToFit="0" readingOrder="0"/>
    </dxf>
    <dxf>
      <fill>
        <patternFill patternType="solid">
          <fgColor theme="0" tint="-0.14999847407452621"/>
          <bgColor theme="0" tint="-0.14999847407452621"/>
        </patternFill>
      </fill>
    </dxf>
    <dxf>
      <fill>
        <patternFill patternType="solid">
          <fgColor theme="0" tint="-0.14996795556505021"/>
          <bgColor theme="0" tint="-4.9989318521683403E-2"/>
        </patternFill>
      </fill>
    </dxf>
    <dxf>
      <font>
        <b/>
        <color theme="1"/>
      </font>
    </dxf>
    <dxf>
      <font>
        <b/>
        <color theme="1"/>
      </font>
    </dxf>
    <dxf>
      <font>
        <b/>
        <color theme="1"/>
      </font>
      <border>
        <top style="thin">
          <color theme="1"/>
        </top>
      </border>
    </dxf>
    <dxf>
      <font>
        <b/>
        <i val="0"/>
        <color theme="0"/>
      </font>
      <fill>
        <patternFill>
          <bgColor theme="7" tint="-0.24994659260841701"/>
        </patternFill>
      </fill>
      <border diagonalUp="0" diagonalDown="0">
        <left/>
        <right/>
        <top/>
        <bottom/>
        <vertical/>
        <horizontal/>
      </border>
    </dxf>
    <dxf>
      <font>
        <color theme="1"/>
      </font>
      <border>
        <top style="thin">
          <color theme="9" tint="0.79998168889431442"/>
        </top>
        <bottom style="thin">
          <color theme="9" tint="0.79998168889431442"/>
        </bottom>
      </border>
    </dxf>
  </dxfs>
  <tableStyles count="1" defaultTableStyle="TableStyleMedium2" defaultPivotStyle="PivotStyleLight16">
    <tableStyle name="TableStyleAnalysistabs" pivot="0" count="7" xr9:uid="{A89101B4-4DEB-4830-8418-31C346787C56}">
      <tableStyleElement type="wholeTable" dxfId="23"/>
      <tableStyleElement type="headerRow" dxfId="22"/>
      <tableStyleElement type="totalRow" dxfId="21"/>
      <tableStyleElement type="firstColumn" dxfId="20"/>
      <tableStyleElement type="lastColumn" dxfId="19"/>
      <tableStyleElement type="firstRowStripe" dxfId="18"/>
      <tableStyleElement type="firstColumnStripe" dxfId="17"/>
    </tableStyle>
  </tableStyles>
  <colors>
    <mruColors>
      <color rgb="FF00CC99"/>
      <color rgb="FFF4FBFE"/>
      <color rgb="FFE8F7FC"/>
      <color rgb="FFF0F3F4"/>
      <color rgb="FFE4F8E9"/>
      <color rgb="FFC0E8F6"/>
      <color rgb="FFB2C9D8"/>
      <color rgb="FF009A46"/>
      <color rgb="FFAFE1F3"/>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04781982897299"/>
          <c:y val="5.9663895612115547E-2"/>
          <c:w val="0.63118719837439685"/>
          <c:h val="0.90110265214772045"/>
        </c:manualLayout>
      </c:layout>
      <c:doughnutChart>
        <c:varyColors val="1"/>
        <c:ser>
          <c:idx val="0"/>
          <c:order val="0"/>
          <c:spPr>
            <a:solidFill>
              <a:srgbClr val="FF7C80"/>
            </a:solidFill>
            <a:ln w="25400">
              <a:solidFill>
                <a:schemeClr val="bg1"/>
              </a:solidFill>
            </a:ln>
            <a:effectLst>
              <a:outerShdw blurRad="63500" sx="102000" sy="102000" algn="ctr" rotWithShape="0">
                <a:schemeClr val="accent4">
                  <a:lumMod val="50000"/>
                  <a:alpha val="40000"/>
                </a:schemeClr>
              </a:outerShdw>
            </a:effectLst>
            <a:scene3d>
              <a:camera prst="orthographicFront"/>
              <a:lightRig rig="threePt" dir="t"/>
            </a:scene3d>
          </c:spPr>
          <c:dPt>
            <c:idx val="0"/>
            <c:bubble3D val="0"/>
            <c:spPr>
              <a:gradFill>
                <a:gsLst>
                  <a:gs pos="44000">
                    <a:schemeClr val="accent4"/>
                  </a:gs>
                  <a:gs pos="0">
                    <a:srgbClr val="0070C0"/>
                  </a:gs>
                </a:gsLst>
                <a:lin ang="5400000" scaled="1"/>
              </a:gradFill>
              <a:ln w="25400">
                <a:solidFill>
                  <a:schemeClr val="bg1"/>
                </a:solidFill>
              </a:ln>
              <a:effectLst>
                <a:outerShdw blurRad="63500" sx="102000" sy="102000" algn="ctr" rotWithShape="0">
                  <a:schemeClr val="accent4">
                    <a:lumMod val="50000"/>
                    <a:alpha val="40000"/>
                  </a:schemeClr>
                </a:outerShdw>
              </a:effectLst>
              <a:scene3d>
                <a:camera prst="orthographicFront"/>
                <a:lightRig rig="threePt" dir="t"/>
              </a:scene3d>
            </c:spPr>
            <c:extLst>
              <c:ext xmlns:c16="http://schemas.microsoft.com/office/drawing/2014/chart" uri="{C3380CC4-5D6E-409C-BE32-E72D297353CC}">
                <c16:uniqueId val="{00000001-8CB9-4A4C-9DC6-376D0CA5D640}"/>
              </c:ext>
            </c:extLst>
          </c:dPt>
          <c:dPt>
            <c:idx val="1"/>
            <c:bubble3D val="0"/>
            <c:spPr>
              <a:solidFill>
                <a:schemeClr val="bg1"/>
              </a:solidFill>
              <a:ln w="25400">
                <a:solidFill>
                  <a:schemeClr val="bg1"/>
                </a:solidFill>
              </a:ln>
              <a:effectLst>
                <a:outerShdw blurRad="63500" sx="102000" sy="102000" algn="ctr" rotWithShape="0">
                  <a:schemeClr val="accent4">
                    <a:lumMod val="50000"/>
                    <a:alpha val="40000"/>
                  </a:schemeClr>
                </a:outerShdw>
              </a:effectLst>
              <a:scene3d>
                <a:camera prst="orthographicFront"/>
                <a:lightRig rig="threePt" dir="t"/>
              </a:scene3d>
            </c:spPr>
            <c:extLst>
              <c:ext xmlns:c16="http://schemas.microsoft.com/office/drawing/2014/chart" uri="{C3380CC4-5D6E-409C-BE32-E72D297353CC}">
                <c16:uniqueId val="{00000002-8CB9-4A4C-9DC6-376D0CA5D640}"/>
              </c:ext>
            </c:extLst>
          </c:dPt>
          <c:val>
            <c:numRef>
              <c:f>Dashboard!$G$12:$G$13</c:f>
              <c:numCache>
                <c:formatCode>0%</c:formatCode>
                <c:ptCount val="2"/>
                <c:pt idx="0">
                  <c:v>0.41000000000000009</c:v>
                </c:pt>
                <c:pt idx="1">
                  <c:v>0.58999999999999986</c:v>
                </c:pt>
              </c:numCache>
            </c:numRef>
          </c:val>
          <c:extLst>
            <c:ext xmlns:c16="http://schemas.microsoft.com/office/drawing/2014/chart" uri="{C3380CC4-5D6E-409C-BE32-E72D297353CC}">
              <c16:uniqueId val="{00000003-8CB9-4A4C-9DC6-376D0CA5D640}"/>
            </c:ext>
          </c:extLst>
        </c:ser>
        <c:dLbls>
          <c:showLegendKey val="0"/>
          <c:showVal val="0"/>
          <c:showCatName val="0"/>
          <c:showSerName val="0"/>
          <c:showPercent val="0"/>
          <c:showBubbleSize val="0"/>
          <c:showLeaderLines val="1"/>
        </c:dLbls>
        <c:firstSliceAng val="0"/>
        <c:holeSize val="76"/>
      </c:doughnutChart>
    </c:plotArea>
    <c:plotVisOnly val="1"/>
    <c:dispBlanksAs val="gap"/>
    <c:showDLblsOverMax val="0"/>
  </c:chart>
  <c:spPr>
    <a:no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5290060176254754"/>
          <c:y val="1.4812502751871445E-2"/>
          <c:w val="0.51534800708077932"/>
          <c:h val="0.96486825480289451"/>
        </c:manualLayout>
      </c:layout>
      <c:barChart>
        <c:barDir val="bar"/>
        <c:grouping val="percentStacked"/>
        <c:varyColors val="0"/>
        <c:ser>
          <c:idx val="0"/>
          <c:order val="0"/>
          <c:tx>
            <c:strRef>
              <c:f>Projects!$G$4</c:f>
              <c:strCache>
                <c:ptCount val="1"/>
                <c:pt idx="0">
                  <c:v>%Progress</c:v>
                </c:pt>
              </c:strCache>
            </c:strRef>
          </c:tx>
          <c:spPr>
            <a:solidFill>
              <a:schemeClr val="accent4"/>
            </a:solidFill>
          </c:spPr>
          <c:invertIfNegative val="0"/>
          <c:dPt>
            <c:idx val="0"/>
            <c:invertIfNegative val="0"/>
            <c:bubble3D val="0"/>
            <c:spPr>
              <a:solidFill>
                <a:schemeClr val="accent4">
                  <a:lumMod val="75000"/>
                </a:schemeClr>
              </a:solidFill>
            </c:spPr>
            <c:extLst>
              <c:ext xmlns:c16="http://schemas.microsoft.com/office/drawing/2014/chart" uri="{C3380CC4-5D6E-409C-BE32-E72D297353CC}">
                <c16:uniqueId val="{00000001-C0EE-4166-B45C-437E54179BA1}"/>
              </c:ext>
            </c:extLst>
          </c:dPt>
          <c:dLbls>
            <c:numFmt formatCode="[=0]\ ;0%" sourceLinked="0"/>
            <c:spPr>
              <a:noFill/>
            </c:spPr>
            <c:txPr>
              <a:bodyPr/>
              <a:lstStyle/>
              <a:p>
                <a:pPr>
                  <a:defRPr b="0">
                    <a:solidFill>
                      <a:schemeClr val="bg1"/>
                    </a:solidFill>
                    <a:effectLst>
                      <a:outerShdw blurRad="63500" sx="102000" sy="102000" algn="ctr" rotWithShape="0">
                        <a:prstClr val="black">
                          <a:alpha val="40000"/>
                        </a:prstClr>
                      </a:outerShdw>
                    </a:effectLst>
                    <a:latin typeface="Bahnschrift" panose="020B0502040204020203" pitchFamily="34" charset="0"/>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Projects!$B$5:$B$15</c:f>
              <c:strCache>
                <c:ptCount val="11"/>
                <c:pt idx="0">
                  <c:v>All Projects</c:v>
                </c:pt>
                <c:pt idx="1">
                  <c:v>Hospital EHR Migration</c:v>
                </c:pt>
                <c:pt idx="2">
                  <c:v>Mobile Payment App</c:v>
                </c:pt>
                <c:pt idx="3">
                  <c:v>Factory Automation</c:v>
                </c:pt>
                <c:pt idx="4">
                  <c:v>University LMS Rollout</c:v>
                </c:pt>
                <c:pt idx="5">
                  <c:v>E-Commerce Relaunch</c:v>
                </c:pt>
                <c:pt idx="6">
                  <c:v>Office Renovation</c:v>
                </c:pt>
                <c:pt idx="7">
                  <c:v>Brand Awareness Campaign</c:v>
                </c:pt>
                <c:pt idx="8">
                  <c:v>Warehouse WMS Setup</c:v>
                </c:pt>
                <c:pt idx="9">
                  <c:v>Solar Farm Installation</c:v>
                </c:pt>
                <c:pt idx="10">
                  <c:v>Contract Management System</c:v>
                </c:pt>
              </c:strCache>
            </c:strRef>
          </c:cat>
          <c:val>
            <c:numRef>
              <c:f>Projects!$G$5:$G$15</c:f>
              <c:numCache>
                <c:formatCode>0%</c:formatCode>
                <c:ptCount val="11"/>
                <c:pt idx="0">
                  <c:v>0.41000000000000009</c:v>
                </c:pt>
                <c:pt idx="1">
                  <c:v>0.42000000000000004</c:v>
                </c:pt>
                <c:pt idx="2">
                  <c:v>0.77</c:v>
                </c:pt>
                <c:pt idx="3">
                  <c:v>0.41999999999999993</c:v>
                </c:pt>
                <c:pt idx="4">
                  <c:v>0.45999999999999996</c:v>
                </c:pt>
                <c:pt idx="5">
                  <c:v>0.41</c:v>
                </c:pt>
                <c:pt idx="6">
                  <c:v>0.45999999999999996</c:v>
                </c:pt>
                <c:pt idx="7">
                  <c:v>0.38</c:v>
                </c:pt>
                <c:pt idx="8">
                  <c:v>0.26999999999999996</c:v>
                </c:pt>
                <c:pt idx="9">
                  <c:v>0.41</c:v>
                </c:pt>
                <c:pt idx="10">
                  <c:v>0.1</c:v>
                </c:pt>
              </c:numCache>
            </c:numRef>
          </c:val>
          <c:extLst>
            <c:ext xmlns:c16="http://schemas.microsoft.com/office/drawing/2014/chart" uri="{C3380CC4-5D6E-409C-BE32-E72D297353CC}">
              <c16:uniqueId val="{00000000-BD49-411D-8447-6089E4F704CF}"/>
            </c:ext>
          </c:extLst>
        </c:ser>
        <c:ser>
          <c:idx val="1"/>
          <c:order val="1"/>
          <c:tx>
            <c:strRef>
              <c:f>Projects!$H$4</c:f>
              <c:strCache>
                <c:ptCount val="1"/>
                <c:pt idx="0">
                  <c:v>Remaining</c:v>
                </c:pt>
              </c:strCache>
            </c:strRef>
          </c:tx>
          <c:spPr>
            <a:solidFill>
              <a:schemeClr val="bg1">
                <a:lumMod val="95000"/>
              </a:schemeClr>
            </a:solidFill>
          </c:spPr>
          <c:invertIfNegative val="0"/>
          <c:cat>
            <c:strRef>
              <c:f>Projects!$B$5:$B$15</c:f>
              <c:strCache>
                <c:ptCount val="11"/>
                <c:pt idx="0">
                  <c:v>All Projects</c:v>
                </c:pt>
                <c:pt idx="1">
                  <c:v>Hospital EHR Migration</c:v>
                </c:pt>
                <c:pt idx="2">
                  <c:v>Mobile Payment App</c:v>
                </c:pt>
                <c:pt idx="3">
                  <c:v>Factory Automation</c:v>
                </c:pt>
                <c:pt idx="4">
                  <c:v>University LMS Rollout</c:v>
                </c:pt>
                <c:pt idx="5">
                  <c:v>E-Commerce Relaunch</c:v>
                </c:pt>
                <c:pt idx="6">
                  <c:v>Office Renovation</c:v>
                </c:pt>
                <c:pt idx="7">
                  <c:v>Brand Awareness Campaign</c:v>
                </c:pt>
                <c:pt idx="8">
                  <c:v>Warehouse WMS Setup</c:v>
                </c:pt>
                <c:pt idx="9">
                  <c:v>Solar Farm Installation</c:v>
                </c:pt>
                <c:pt idx="10">
                  <c:v>Contract Management System</c:v>
                </c:pt>
              </c:strCache>
            </c:strRef>
          </c:cat>
          <c:val>
            <c:numRef>
              <c:f>Projects!$H$5:$H$15</c:f>
              <c:numCache>
                <c:formatCode>0%</c:formatCode>
                <c:ptCount val="11"/>
                <c:pt idx="0">
                  <c:v>0.58999999999999986</c:v>
                </c:pt>
                <c:pt idx="1">
                  <c:v>0.57999999999999996</c:v>
                </c:pt>
                <c:pt idx="2">
                  <c:v>0.22999999999999998</c:v>
                </c:pt>
                <c:pt idx="3">
                  <c:v>0.58000000000000007</c:v>
                </c:pt>
                <c:pt idx="4">
                  <c:v>0.54</c:v>
                </c:pt>
                <c:pt idx="5">
                  <c:v>0.59000000000000008</c:v>
                </c:pt>
                <c:pt idx="6">
                  <c:v>0.54</c:v>
                </c:pt>
                <c:pt idx="7">
                  <c:v>0.62</c:v>
                </c:pt>
                <c:pt idx="8">
                  <c:v>0.73</c:v>
                </c:pt>
                <c:pt idx="9">
                  <c:v>0.59000000000000008</c:v>
                </c:pt>
                <c:pt idx="10">
                  <c:v>0.9</c:v>
                </c:pt>
              </c:numCache>
            </c:numRef>
          </c:val>
          <c:extLst>
            <c:ext xmlns:c16="http://schemas.microsoft.com/office/drawing/2014/chart" uri="{C3380CC4-5D6E-409C-BE32-E72D297353CC}">
              <c16:uniqueId val="{00000001-BD49-411D-8447-6089E4F704CF}"/>
            </c:ext>
          </c:extLst>
        </c:ser>
        <c:dLbls>
          <c:showLegendKey val="0"/>
          <c:showVal val="0"/>
          <c:showCatName val="0"/>
          <c:showSerName val="0"/>
          <c:showPercent val="0"/>
          <c:showBubbleSize val="0"/>
        </c:dLbls>
        <c:gapWidth val="24"/>
        <c:overlap val="100"/>
        <c:axId val="65108608"/>
        <c:axId val="65114496"/>
      </c:barChart>
      <c:catAx>
        <c:axId val="65108608"/>
        <c:scaling>
          <c:orientation val="maxMin"/>
        </c:scaling>
        <c:delete val="0"/>
        <c:axPos val="l"/>
        <c:numFmt formatCode="General" sourceLinked="0"/>
        <c:majorTickMark val="none"/>
        <c:minorTickMark val="none"/>
        <c:tickLblPos val="nextTo"/>
        <c:spPr>
          <a:ln>
            <a:noFill/>
          </a:ln>
        </c:spPr>
        <c:txPr>
          <a:bodyPr/>
          <a:lstStyle/>
          <a:p>
            <a:pPr>
              <a:defRPr>
                <a:latin typeface="Bahnschrift" panose="020B0502040204020203" pitchFamily="34" charset="0"/>
              </a:defRPr>
            </a:pPr>
            <a:endParaRPr lang="en-US"/>
          </a:p>
        </c:txPr>
        <c:crossAx val="65114496"/>
        <c:crosses val="autoZero"/>
        <c:auto val="1"/>
        <c:lblAlgn val="ctr"/>
        <c:lblOffset val="100"/>
        <c:noMultiLvlLbl val="0"/>
      </c:catAx>
      <c:valAx>
        <c:axId val="65114496"/>
        <c:scaling>
          <c:orientation val="minMax"/>
        </c:scaling>
        <c:delete val="1"/>
        <c:axPos val="t"/>
        <c:numFmt formatCode="0%" sourceLinked="1"/>
        <c:majorTickMark val="out"/>
        <c:minorTickMark val="none"/>
        <c:tickLblPos val="nextTo"/>
        <c:crossAx val="65108608"/>
        <c:crosses val="autoZero"/>
        <c:crossBetween val="between"/>
      </c:valAx>
    </c:plotArea>
    <c:plotVisOnly val="1"/>
    <c:dispBlanksAs val="gap"/>
    <c:showDLblsOverMax val="0"/>
  </c:chart>
  <c:spPr>
    <a:ln>
      <a:noFill/>
    </a:ln>
  </c:spPr>
  <c:printSettings>
    <c:headerFooter/>
    <c:pageMargins b="0.75" l="0.7" r="0.7" t="0.75" header="0.3" footer="0.3"/>
    <c:pageSetup/>
  </c:printSettings>
</c:chartSpace>
</file>

<file path=xl/ctrlProps/ctrlProp1.xml><?xml version="1.0" encoding="utf-8"?>
<formControlPr xmlns="http://schemas.microsoft.com/office/spreadsheetml/2009/9/main" objectType="Scroll" dx="16" fmlaLink="$Z$1" horiz="1" max="100" page="10" val="0"/>
</file>

<file path=xl/drawings/_rels/drawing1.xml.rels><?xml version="1.0" encoding="UTF-8" standalone="yes"?>
<Relationships xmlns="http://schemas.openxmlformats.org/package/2006/relationships"><Relationship Id="rId8" Type="http://schemas.openxmlformats.org/officeDocument/2006/relationships/hyperlink" Target="https://excelx.com/?utm_source=xlx&amp;utm_medium=xlpplan2026" TargetMode="External"/><Relationship Id="rId3" Type="http://schemas.openxmlformats.org/officeDocument/2006/relationships/hyperlink" Target="https://analysistabs.org/project-management/?utm_source=xlx&amp;utm_medium=xlpplan2026&amp;utm_campaign=intro" TargetMode="External"/><Relationship Id="rId7" Type="http://schemas.openxmlformats.org/officeDocument/2006/relationships/hyperlink" Target="mailto:info@analysistabs.com?subject=Analysistabs%20Templates%20-%20Feedback&amp;utm_source=xlx&amp;utm_medium=xlpplan2026" TargetMode="External"/><Relationship Id="rId2" Type="http://schemas.openxmlformats.org/officeDocument/2006/relationships/image" Target="../media/image1.png"/><Relationship Id="rId1" Type="http://schemas.openxmlformats.org/officeDocument/2006/relationships/hyperlink" Target="https://analysistabs.org/?utm_source=xlx&amp;utm_medium=xlpplan2026" TargetMode="External"/><Relationship Id="rId6" Type="http://schemas.openxmlformats.org/officeDocument/2006/relationships/hyperlink" Target="https://excelx.com/templates/?utm_source=xlx&amp;utm_medium=xlpplan2026" TargetMode="External"/><Relationship Id="rId5" Type="http://schemas.openxmlformats.org/officeDocument/2006/relationships/image" Target="../media/image3.png"/><Relationship Id="rId10" Type="http://schemas.openxmlformats.org/officeDocument/2006/relationships/hyperlink" Target="https://analysistabs.org/product/simple-multiple-project-tracking-template-excel/?utm_source=xlx&amp;utm_medium=xlpplan2026&amp;utm_campaign=intro" TargetMode="External"/><Relationship Id="rId4" Type="http://schemas.openxmlformats.org/officeDocument/2006/relationships/image" Target="../media/image2.png"/><Relationship Id="rId9"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hyperlink" Target="https://analysistabs.org/product/simple-multiple-project-tracking-template-excel/?utm_source=xlx&amp;utm_medium=xlpplan2026&amp;utm_campaign=dashboard"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5" Type="http://schemas.openxmlformats.org/officeDocument/2006/relationships/hyperlink" Target="https://analysistabs.org/?utm_source=xlx&amp;utm_medium=xlpplan2026" TargetMode="External"/><Relationship Id="rId4" Type="http://schemas.openxmlformats.org/officeDocument/2006/relationships/hyperlink" Target="https://analysistabs.org/project-management/?utm_source=xlx&amp;utm_medium=xlpplan2026&amp;utm_campaign=dashboard" TargetMode="External"/></Relationships>
</file>

<file path=xl/drawings/_rels/drawing3.xml.rels><?xml version="1.0" encoding="UTF-8" standalone="yes"?>
<Relationships xmlns="http://schemas.openxmlformats.org/package/2006/relationships"><Relationship Id="rId2" Type="http://schemas.openxmlformats.org/officeDocument/2006/relationships/hyperlink" Target="https://analysistabs.org/project-management/?utm_source=xlx&amp;utm_medium=xlpplan2026&amp;utm_campaign=projects" TargetMode="External"/><Relationship Id="rId1" Type="http://schemas.openxmlformats.org/officeDocument/2006/relationships/hyperlink" Target="https://analysistabs.org/product/simple-multiple-project-tracking-template-excel/?utm_source=xlx&amp;utm_medium=xlpplan2026&amp;utm_campaign=projects" TargetMode="External"/></Relationships>
</file>

<file path=xl/drawings/_rels/drawing4.xml.rels><?xml version="1.0" encoding="UTF-8" standalone="yes"?>
<Relationships xmlns="http://schemas.openxmlformats.org/package/2006/relationships"><Relationship Id="rId2" Type="http://schemas.openxmlformats.org/officeDocument/2006/relationships/hyperlink" Target="https://analysistabs.org/project-management/?utm_source=xlx&amp;utm_medium=xlpplan2026&amp;utm_campaign=tasks" TargetMode="External"/><Relationship Id="rId1" Type="http://schemas.openxmlformats.org/officeDocument/2006/relationships/hyperlink" Target="https://analysistabs.org/product/simple-multiple-project-tracking-template-excel/?utm_source=xlx&amp;utm_medium=xlpplan2026&amp;utm_campaign=tasks"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analysistabs.org/product/simple-multiple-project-tracking-template-excel/?utm_source=xlx&amp;utm_medium=xlpplan2026&amp;utm_campaign=compare-premium" TargetMode="External"/><Relationship Id="rId2" Type="http://schemas.openxmlformats.org/officeDocument/2006/relationships/image" Target="../media/image3.png"/><Relationship Id="rId1" Type="http://schemas.openxmlformats.org/officeDocument/2006/relationships/hyperlink" Target="https://analysistabs.org/project-management/?utm_source=xlx&amp;utm_medium=xlpplan2026&amp;utm_campaign=compare-premium" TargetMode="External"/><Relationship Id="rId6" Type="http://schemas.openxmlformats.org/officeDocument/2006/relationships/image" Target="../media/image2.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hyperlink" Target="https://analysistabs.org/project-management/?utm_source=xlx&amp;utm_medium=xlpplan2026&amp;utm_campaign=advanced" TargetMode="External"/><Relationship Id="rId4" Type="http://schemas.openxmlformats.org/officeDocument/2006/relationships/image" Target="../media/image10.png"/></Relationships>
</file>

<file path=xl/drawings/_rels/drawing7.xml.rels><?xml version="1.0" encoding="UTF-8" standalone="yes"?>
<Relationships xmlns="http://schemas.openxmlformats.org/package/2006/relationships"><Relationship Id="rId3" Type="http://schemas.openxmlformats.org/officeDocument/2006/relationships/hyperlink" Target="https://analysistabs.org/?utm_source=xlx&amp;utm_medium=xlpplan2026" TargetMode="External"/><Relationship Id="rId2" Type="http://schemas.openxmlformats.org/officeDocument/2006/relationships/image" Target="../media/image4.png"/><Relationship Id="rId1" Type="http://schemas.openxmlformats.org/officeDocument/2006/relationships/hyperlink" Target="https://excelx.com/?utm_source=xlx&amp;utm_medium=xlpplan2026" TargetMode="Externa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174234</xdr:colOff>
      <xdr:row>1</xdr:row>
      <xdr:rowOff>308273</xdr:rowOff>
    </xdr:from>
    <xdr:ext cx="498768" cy="510343"/>
    <xdr:pic>
      <xdr:nvPicPr>
        <xdr:cNvPr id="2" name="Picture 1" descr="A blue circle with white text and a graph&#10;&#10;Description automatically generated">
          <a:hlinkClick xmlns:r="http://schemas.openxmlformats.org/officeDocument/2006/relationships" r:id="rId1" tooltip="analysistabs.com"/>
          <a:extLst>
            <a:ext uri="{FF2B5EF4-FFF2-40B4-BE49-F238E27FC236}">
              <a16:creationId xmlns:a16="http://schemas.microsoft.com/office/drawing/2014/main" id="{7D5E1AD6-A0E3-41B5-A9D9-2E1462F99A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3848" y="433459"/>
          <a:ext cx="498768" cy="510343"/>
        </a:xfrm>
        <a:prstGeom prst="rect">
          <a:avLst/>
        </a:prstGeom>
        <a:ln>
          <a:noFill/>
        </a:ln>
        <a:effectLst>
          <a:outerShdw blurRad="292100" dist="139700" dir="2700000" algn="tl" rotWithShape="0">
            <a:srgbClr val="333333">
              <a:alpha val="65000"/>
            </a:srgbClr>
          </a:outerShdw>
        </a:effectLst>
      </xdr:spPr>
    </xdr:pic>
    <xdr:clientData/>
  </xdr:oneCellAnchor>
  <xdr:twoCellAnchor editAs="oneCell">
    <xdr:from>
      <xdr:col>11</xdr:col>
      <xdr:colOff>341335</xdr:colOff>
      <xdr:row>9</xdr:row>
      <xdr:rowOff>185868</xdr:rowOff>
    </xdr:from>
    <xdr:to>
      <xdr:col>14</xdr:col>
      <xdr:colOff>1147629</xdr:colOff>
      <xdr:row>19</xdr:row>
      <xdr:rowOff>46888</xdr:rowOff>
    </xdr:to>
    <xdr:pic>
      <xdr:nvPicPr>
        <xdr:cNvPr id="4" name="Picture 3">
          <a:hlinkClick xmlns:r="http://schemas.openxmlformats.org/officeDocument/2006/relationships" r:id="rId3" tooltip="Analysistabs® Premium Project Management Templates"/>
          <a:extLst>
            <a:ext uri="{FF2B5EF4-FFF2-40B4-BE49-F238E27FC236}">
              <a16:creationId xmlns:a16="http://schemas.microsoft.com/office/drawing/2014/main" id="{095B7707-05E9-7291-1CA0-4644B2FE71AF}"/>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297082" y="2981328"/>
          <a:ext cx="5579742" cy="2561594"/>
        </a:xfrm>
        <a:prstGeom prst="round2DiagRect">
          <a:avLst>
            <a:gd name="adj1" fmla="val 0"/>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editAs="oneCell">
    <xdr:from>
      <xdr:col>11</xdr:col>
      <xdr:colOff>186119</xdr:colOff>
      <xdr:row>3</xdr:row>
      <xdr:rowOff>58390</xdr:rowOff>
    </xdr:from>
    <xdr:to>
      <xdr:col>14</xdr:col>
      <xdr:colOff>1302844</xdr:colOff>
      <xdr:row>9</xdr:row>
      <xdr:rowOff>101883</xdr:rowOff>
    </xdr:to>
    <xdr:pic>
      <xdr:nvPicPr>
        <xdr:cNvPr id="5" name="Picture 4">
          <a:hlinkClick xmlns:r="http://schemas.openxmlformats.org/officeDocument/2006/relationships" r:id="rId3" tooltip="Analysistabs® Premium Project Management Templates"/>
          <a:extLst>
            <a:ext uri="{FF2B5EF4-FFF2-40B4-BE49-F238E27FC236}">
              <a16:creationId xmlns:a16="http://schemas.microsoft.com/office/drawing/2014/main" id="{83F65D12-3F0C-7ECC-1F4E-493B69CFAEF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7893705" y="1452470"/>
          <a:ext cx="5890173" cy="1620045"/>
        </a:xfrm>
        <a:prstGeom prst="rect">
          <a:avLst/>
        </a:prstGeom>
        <a:effectLst>
          <a:reflection blurRad="6350" stA="52000" endA="300" endPos="35000" dir="5400000" sy="-100000" algn="bl" rotWithShape="0"/>
        </a:effectLst>
      </xdr:spPr>
    </xdr:pic>
    <xdr:clientData/>
  </xdr:twoCellAnchor>
  <xdr:twoCellAnchor>
    <xdr:from>
      <xdr:col>11</xdr:col>
      <xdr:colOff>244927</xdr:colOff>
      <xdr:row>21</xdr:row>
      <xdr:rowOff>8845</xdr:rowOff>
    </xdr:from>
    <xdr:to>
      <xdr:col>12</xdr:col>
      <xdr:colOff>1192860</xdr:colOff>
      <xdr:row>22</xdr:row>
      <xdr:rowOff>147754</xdr:rowOff>
    </xdr:to>
    <xdr:sp macro="" textlink="">
      <xdr:nvSpPr>
        <xdr:cNvPr id="6" name="Rounded Rectangle 6">
          <a:hlinkClick xmlns:r="http://schemas.openxmlformats.org/officeDocument/2006/relationships" r:id="rId3" tooltip="Analysistabs® Premium Project Management Templates"/>
          <a:extLst>
            <a:ext uri="{FF2B5EF4-FFF2-40B4-BE49-F238E27FC236}">
              <a16:creationId xmlns:a16="http://schemas.microsoft.com/office/drawing/2014/main" id="{7C7DA56E-48C6-038D-1797-F4EBC47277FF}"/>
            </a:ext>
          </a:extLst>
        </xdr:cNvPr>
        <xdr:cNvSpPr/>
      </xdr:nvSpPr>
      <xdr:spPr>
        <a:xfrm>
          <a:off x="8200674" y="5891719"/>
          <a:ext cx="2539083" cy="460058"/>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Bahnschrift" panose="020B0502040204020203" pitchFamily="34" charset="0"/>
              <a:ea typeface="+mn-ea"/>
              <a:cs typeface="+mn-cs"/>
            </a:rPr>
            <a:t> Download Now </a:t>
          </a:r>
          <a:r>
            <a:rPr lang="nl-NL" sz="1600" b="1" i="0">
              <a:solidFill>
                <a:schemeClr val="lt1"/>
              </a:solidFill>
              <a:effectLst/>
              <a:latin typeface="Webdings" panose="05030102010509060703" pitchFamily="18" charset="2"/>
              <a:ea typeface="+mn-ea"/>
              <a:cs typeface="+mn-cs"/>
            </a:rPr>
            <a:t>4</a:t>
          </a:r>
          <a:endParaRPr lang="nl-NL" sz="1600" b="1" i="0">
            <a:solidFill>
              <a:schemeClr val="bg1"/>
            </a:solidFill>
            <a:effectLst/>
            <a:latin typeface="Webdings" panose="05030102010509060703" pitchFamily="18" charset="2"/>
            <a:ea typeface="+mn-ea"/>
            <a:cs typeface="+mn-cs"/>
          </a:endParaRPr>
        </a:p>
      </xdr:txBody>
    </xdr:sp>
    <xdr:clientData/>
  </xdr:twoCellAnchor>
  <xdr:twoCellAnchor>
    <xdr:from>
      <xdr:col>11</xdr:col>
      <xdr:colOff>252925</xdr:colOff>
      <xdr:row>22</xdr:row>
      <xdr:rowOff>215138</xdr:rowOff>
    </xdr:from>
    <xdr:to>
      <xdr:col>14</xdr:col>
      <xdr:colOff>1245211</xdr:colOff>
      <xdr:row>23</xdr:row>
      <xdr:rowOff>292997</xdr:rowOff>
    </xdr:to>
    <xdr:sp macro="" textlink="">
      <xdr:nvSpPr>
        <xdr:cNvPr id="7" name="Rounded Rectangle 6">
          <a:hlinkClick xmlns:r="http://schemas.openxmlformats.org/officeDocument/2006/relationships" r:id="rId3" tooltip="Analysistabs® Premium Project Management Templates"/>
          <a:extLst>
            <a:ext uri="{FF2B5EF4-FFF2-40B4-BE49-F238E27FC236}">
              <a16:creationId xmlns:a16="http://schemas.microsoft.com/office/drawing/2014/main" id="{FDA1C255-2516-693D-001E-F2842CBF6EF0}"/>
            </a:ext>
          </a:extLst>
        </xdr:cNvPr>
        <xdr:cNvSpPr/>
      </xdr:nvSpPr>
      <xdr:spPr>
        <a:xfrm>
          <a:off x="8208672" y="6419161"/>
          <a:ext cx="5765734" cy="399008"/>
        </a:xfrm>
        <a:prstGeom prst="roundRect">
          <a:avLst>
            <a:gd name="adj" fmla="val 0"/>
          </a:avLst>
        </a:prstGeom>
        <a:solidFill>
          <a:schemeClr val="accent4">
            <a:lumMod val="60000"/>
            <a:lumOff val="40000"/>
          </a:schemeClr>
        </a:solidFill>
        <a:ln>
          <a:solidFill>
            <a:schemeClr val="bg1">
              <a:alpha val="20000"/>
            </a:schemeClr>
          </a:solidFill>
        </a:ln>
      </xdr:spPr>
      <xdr:style>
        <a:lnRef idx="0">
          <a:scrgbClr r="0" g="0" b="0"/>
        </a:lnRef>
        <a:fillRef idx="0">
          <a:scrgbClr r="0" g="0" b="0"/>
        </a:fillRef>
        <a:effectRef idx="0">
          <a:scrgbClr r="0" g="0" b="0"/>
        </a:effectRef>
        <a:fontRef idx="minor">
          <a:schemeClr val="lt1"/>
        </a:fontRef>
      </xdr:style>
      <xdr:txBody>
        <a:bodyPr vertOverflow="clip" horzOverflow="clip" lIns="18288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nl-NL" sz="1400" b="1" i="0">
              <a:solidFill>
                <a:sysClr val="windowText" lastClr="000000"/>
              </a:solidFill>
              <a:effectLst/>
              <a:latin typeface="Bahnschrift" panose="020B0502040204020203" pitchFamily="34" charset="0"/>
              <a:ea typeface="+mn-ea"/>
              <a:cs typeface="+mn-cs"/>
            </a:rPr>
            <a:t>Unlocked Sheets | Easy</a:t>
          </a:r>
          <a:r>
            <a:rPr lang="nl-NL" sz="1400" b="1" i="0" baseline="0">
              <a:solidFill>
                <a:sysClr val="windowText" lastClr="000000"/>
              </a:solidFill>
              <a:effectLst/>
              <a:latin typeface="Bahnschrift" panose="020B0502040204020203" pitchFamily="34" charset="0"/>
              <a:ea typeface="+mn-ea"/>
              <a:cs typeface="+mn-cs"/>
            </a:rPr>
            <a:t> to </a:t>
          </a:r>
          <a:r>
            <a:rPr lang="nl-NL" sz="1400" b="1" i="0">
              <a:solidFill>
                <a:sysClr val="windowText" lastClr="000000"/>
              </a:solidFill>
              <a:effectLst/>
              <a:latin typeface="Bahnschrift" panose="020B0502040204020203" pitchFamily="34" charset="0"/>
              <a:ea typeface="+mn-ea"/>
              <a:cs typeface="+mn-cs"/>
            </a:rPr>
            <a:t>Customize | Full Features</a:t>
          </a:r>
        </a:p>
      </xdr:txBody>
    </xdr:sp>
    <xdr:clientData/>
  </xdr:twoCellAnchor>
  <xdr:twoCellAnchor>
    <xdr:from>
      <xdr:col>11</xdr:col>
      <xdr:colOff>186121</xdr:colOff>
      <xdr:row>39</xdr:row>
      <xdr:rowOff>218129</xdr:rowOff>
    </xdr:from>
    <xdr:to>
      <xdr:col>14</xdr:col>
      <xdr:colOff>1322815</xdr:colOff>
      <xdr:row>41</xdr:row>
      <xdr:rowOff>187685</xdr:rowOff>
    </xdr:to>
    <xdr:sp macro="" textlink="">
      <xdr:nvSpPr>
        <xdr:cNvPr id="9" name="Rounded Rectangle 6">
          <a:extLst>
            <a:ext uri="{FF2B5EF4-FFF2-40B4-BE49-F238E27FC236}">
              <a16:creationId xmlns:a16="http://schemas.microsoft.com/office/drawing/2014/main" id="{699C9898-A135-0F9B-C0C1-3921A009E115}"/>
            </a:ext>
          </a:extLst>
        </xdr:cNvPr>
        <xdr:cNvSpPr/>
      </xdr:nvSpPr>
      <xdr:spPr>
        <a:xfrm>
          <a:off x="8141868" y="9115428"/>
          <a:ext cx="5910142" cy="480475"/>
        </a:xfrm>
        <a:prstGeom prst="roundRect">
          <a:avLst>
            <a:gd name="adj" fmla="val 0"/>
          </a:avLst>
        </a:prstGeom>
        <a:solidFill>
          <a:schemeClr val="accent3">
            <a:lumMod val="60000"/>
            <a:lumOff val="40000"/>
          </a:schemeClr>
        </a:solidFill>
        <a:ln>
          <a:solidFill>
            <a:schemeClr val="bg1">
              <a:alpha val="21000"/>
            </a:schemeClr>
          </a:solidFill>
        </a:ln>
        <a:effectLst/>
      </xdr:spPr>
      <xdr:style>
        <a:lnRef idx="0">
          <a:scrgbClr r="0" g="0" b="0"/>
        </a:lnRef>
        <a:fillRef idx="0">
          <a:scrgbClr r="0" g="0" b="0"/>
        </a:fillRef>
        <a:effectRef idx="0">
          <a:scrgbClr r="0" g="0" b="0"/>
        </a:effectRef>
        <a:fontRef idx="minor">
          <a:schemeClr val="lt1"/>
        </a:fontRef>
      </xdr:style>
      <xdr:txBody>
        <a:bodyPr vertOverflow="clip" horzOverflow="clip" lIns="182880" rtlCol="0" anchor="ctr"/>
        <a:lstStyle/>
        <a:p>
          <a:pPr marL="0" marR="0" indent="0" algn="l" defTabSz="914400" eaLnBrk="1" fontAlgn="auto" latinLnBrk="0" hangingPunct="1">
            <a:lnSpc>
              <a:spcPct val="100000"/>
            </a:lnSpc>
            <a:spcBef>
              <a:spcPts val="0"/>
            </a:spcBef>
            <a:spcAft>
              <a:spcPts val="0"/>
            </a:spcAft>
            <a:buClrTx/>
            <a:buSzTx/>
            <a:buFontTx/>
            <a:buNone/>
            <a:tabLst/>
            <a:defRPr/>
          </a:pPr>
          <a:r>
            <a:rPr lang="nl-NL" sz="1400" b="1" i="0">
              <a:solidFill>
                <a:sysClr val="windowText" lastClr="000000"/>
              </a:solidFill>
              <a:effectLst/>
              <a:latin typeface="Bahnschrift" panose="020B0502040204020203" pitchFamily="34" charset="0"/>
              <a:ea typeface="+mn-ea"/>
              <a:cs typeface="+mn-cs"/>
            </a:rPr>
            <a:t>Locked Sheets | Limited</a:t>
          </a:r>
          <a:r>
            <a:rPr lang="nl-NL" sz="1400" b="1" i="0" baseline="0">
              <a:solidFill>
                <a:sysClr val="windowText" lastClr="000000"/>
              </a:solidFill>
              <a:effectLst/>
              <a:latin typeface="Bahnschrift" panose="020B0502040204020203" pitchFamily="34" charset="0"/>
              <a:ea typeface="+mn-ea"/>
              <a:cs typeface="+mn-cs"/>
            </a:rPr>
            <a:t> Features</a:t>
          </a:r>
          <a:endParaRPr lang="nl-NL" sz="1400" b="1" i="0">
            <a:solidFill>
              <a:sysClr val="windowText" lastClr="000000"/>
            </a:solidFill>
            <a:effectLst/>
            <a:latin typeface="Bahnschrift" panose="020B0502040204020203" pitchFamily="34" charset="0"/>
            <a:ea typeface="+mn-ea"/>
            <a:cs typeface="+mn-cs"/>
          </a:endParaRPr>
        </a:p>
      </xdr:txBody>
    </xdr:sp>
    <xdr:clientData/>
  </xdr:twoCellAnchor>
  <xdr:twoCellAnchor>
    <xdr:from>
      <xdr:col>11</xdr:col>
      <xdr:colOff>186119</xdr:colOff>
      <xdr:row>30</xdr:row>
      <xdr:rowOff>102246</xdr:rowOff>
    </xdr:from>
    <xdr:to>
      <xdr:col>12</xdr:col>
      <xdr:colOff>1350287</xdr:colOff>
      <xdr:row>32</xdr:row>
      <xdr:rowOff>116782</xdr:rowOff>
    </xdr:to>
    <xdr:sp macro="" textlink="">
      <xdr:nvSpPr>
        <xdr:cNvPr id="10" name="Rounded Rectangle 6">
          <a:hlinkClick xmlns:r="http://schemas.openxmlformats.org/officeDocument/2006/relationships" r:id="rId6" tooltip="Excelx.com Free Templates"/>
          <a:extLst>
            <a:ext uri="{FF2B5EF4-FFF2-40B4-BE49-F238E27FC236}">
              <a16:creationId xmlns:a16="http://schemas.microsoft.com/office/drawing/2014/main" id="{7C1B2A92-9587-FA41-2D82-3938F51AA3D3}"/>
            </a:ext>
          </a:extLst>
        </xdr:cNvPr>
        <xdr:cNvSpPr/>
      </xdr:nvSpPr>
      <xdr:spPr>
        <a:xfrm>
          <a:off x="7893705" y="8729487"/>
          <a:ext cx="2755318" cy="525456"/>
        </a:xfrm>
        <a:prstGeom prst="roundRect">
          <a:avLst/>
        </a:prstGeom>
        <a:gradFill flip="none" rotWithShape="1">
          <a:gsLst>
            <a:gs pos="0">
              <a:schemeClr val="accent3">
                <a:lumMod val="67000"/>
              </a:schemeClr>
            </a:gs>
            <a:gs pos="48000">
              <a:schemeClr val="accent3">
                <a:lumMod val="97000"/>
                <a:lumOff val="3000"/>
              </a:schemeClr>
            </a:gs>
            <a:gs pos="100000">
              <a:schemeClr val="accent3">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lIns="18288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Bahnschrift" panose="020B0502040204020203" pitchFamily="34" charset="0"/>
              <a:ea typeface="+mn-ea"/>
              <a:cs typeface="+mn-cs"/>
            </a:rPr>
            <a:t>Download</a:t>
          </a:r>
          <a:r>
            <a:rPr lang="nl-NL" sz="1600" b="1" i="0" baseline="0">
              <a:solidFill>
                <a:schemeClr val="bg1"/>
              </a:solidFill>
              <a:effectLst/>
              <a:latin typeface="Bahnschrift" panose="020B0502040204020203" pitchFamily="34" charset="0"/>
              <a:ea typeface="+mn-ea"/>
              <a:cs typeface="+mn-cs"/>
            </a:rPr>
            <a:t> Now </a:t>
          </a:r>
          <a:r>
            <a:rPr lang="nl-NL" sz="1600" b="1" i="0" baseline="0">
              <a:solidFill>
                <a:schemeClr val="bg1"/>
              </a:solidFill>
              <a:effectLst/>
              <a:latin typeface="Webdings" panose="05030102010509060703" pitchFamily="18" charset="2"/>
              <a:ea typeface="+mn-ea"/>
              <a:cs typeface="+mn-cs"/>
            </a:rPr>
            <a:t>4</a:t>
          </a:r>
          <a:endParaRPr lang="nl-NL" sz="1600" b="1" i="0">
            <a:solidFill>
              <a:schemeClr val="bg1"/>
            </a:solidFill>
            <a:effectLst/>
            <a:latin typeface="Webdings" panose="05030102010509060703" pitchFamily="18" charset="2"/>
            <a:ea typeface="+mn-ea"/>
            <a:cs typeface="+mn-cs"/>
          </a:endParaRPr>
        </a:p>
      </xdr:txBody>
    </xdr:sp>
    <xdr:clientData/>
  </xdr:twoCellAnchor>
  <xdr:twoCellAnchor>
    <xdr:from>
      <xdr:col>10</xdr:col>
      <xdr:colOff>43794</xdr:colOff>
      <xdr:row>26</xdr:row>
      <xdr:rowOff>0</xdr:rowOff>
    </xdr:from>
    <xdr:to>
      <xdr:col>14</xdr:col>
      <xdr:colOff>1491506</xdr:colOff>
      <xdr:row>26</xdr:row>
      <xdr:rowOff>0</xdr:rowOff>
    </xdr:to>
    <xdr:cxnSp macro="">
      <xdr:nvCxnSpPr>
        <xdr:cNvPr id="11" name="Straight Connector 10">
          <a:extLst>
            <a:ext uri="{FF2B5EF4-FFF2-40B4-BE49-F238E27FC236}">
              <a16:creationId xmlns:a16="http://schemas.microsoft.com/office/drawing/2014/main" id="{EBD8FE7B-63A5-4F91-AC21-CAC37F6CBCAB}"/>
            </a:ext>
          </a:extLst>
        </xdr:cNvPr>
        <xdr:cNvCxnSpPr/>
      </xdr:nvCxnSpPr>
      <xdr:spPr>
        <a:xfrm flipV="1">
          <a:off x="8050237" y="7157357"/>
          <a:ext cx="6324512" cy="0"/>
        </a:xfrm>
        <a:prstGeom prst="line">
          <a:avLst/>
        </a:prstGeom>
        <a:ln>
          <a:solidFill>
            <a:schemeClr val="tx2">
              <a:lumMod val="10000"/>
              <a:lumOff val="90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479099</xdr:colOff>
      <xdr:row>29</xdr:row>
      <xdr:rowOff>142327</xdr:rowOff>
    </xdr:from>
    <xdr:to>
      <xdr:col>8</xdr:col>
      <xdr:colOff>936299</xdr:colOff>
      <xdr:row>31</xdr:row>
      <xdr:rowOff>97731</xdr:rowOff>
    </xdr:to>
    <xdr:sp macro="" textlink="">
      <xdr:nvSpPr>
        <xdr:cNvPr id="12" name="Freeform: Shape 11">
          <a:hlinkClick xmlns:r="http://schemas.openxmlformats.org/officeDocument/2006/relationships" r:id="rId7" tooltip="Mail to info@analysistabs.com"/>
          <a:extLst>
            <a:ext uri="{FF2B5EF4-FFF2-40B4-BE49-F238E27FC236}">
              <a16:creationId xmlns:a16="http://schemas.microsoft.com/office/drawing/2014/main" id="{FE5A6181-9BA2-4E64-AFF6-6B6FB709ACA4}"/>
            </a:ext>
          </a:extLst>
        </xdr:cNvPr>
        <xdr:cNvSpPr>
          <a:spLocks noChangeAspect="1"/>
        </xdr:cNvSpPr>
      </xdr:nvSpPr>
      <xdr:spPr>
        <a:xfrm>
          <a:off x="6376570" y="8514109"/>
          <a:ext cx="457200" cy="466323"/>
        </a:xfrm>
        <a:custGeom>
          <a:avLst/>
          <a:gdLst>
            <a:gd name="connsiteX0" fmla="*/ 250325 w 507208"/>
            <a:gd name="connsiteY0" fmla="*/ 322962 h 507208"/>
            <a:gd name="connsiteX1" fmla="*/ 266761 w 507208"/>
            <a:gd name="connsiteY1" fmla="*/ 328440 h 507208"/>
            <a:gd name="connsiteX2" fmla="*/ 244162 w 507208"/>
            <a:gd name="connsiteY2" fmla="*/ 351039 h 507208"/>
            <a:gd name="connsiteX3" fmla="*/ 341748 w 507208"/>
            <a:gd name="connsiteY3" fmla="*/ 178124 h 507208"/>
            <a:gd name="connsiteX4" fmla="*/ 243477 w 507208"/>
            <a:gd name="connsiteY4" fmla="*/ 305842 h 507208"/>
            <a:gd name="connsiteX5" fmla="*/ 239368 w 507208"/>
            <a:gd name="connsiteY5" fmla="*/ 310978 h 507208"/>
            <a:gd name="connsiteX6" fmla="*/ 237999 w 507208"/>
            <a:gd name="connsiteY6" fmla="*/ 313717 h 507208"/>
            <a:gd name="connsiteX7" fmla="*/ 236971 w 507208"/>
            <a:gd name="connsiteY7" fmla="*/ 318168 h 507208"/>
            <a:gd name="connsiteX8" fmla="*/ 230123 w 507208"/>
            <a:gd name="connsiteY8" fmla="*/ 349327 h 507208"/>
            <a:gd name="connsiteX9" fmla="*/ 213688 w 507208"/>
            <a:gd name="connsiteY9" fmla="*/ 301390 h 507208"/>
            <a:gd name="connsiteX10" fmla="*/ 341063 w 507208"/>
            <a:gd name="connsiteY10" fmla="*/ 163743 h 507208"/>
            <a:gd name="connsiteX11" fmla="*/ 203758 w 507208"/>
            <a:gd name="connsiteY11" fmla="*/ 292145 h 507208"/>
            <a:gd name="connsiteX12" fmla="*/ 140413 w 507208"/>
            <a:gd name="connsiteY12" fmla="*/ 270574 h 507208"/>
            <a:gd name="connsiteX13" fmla="*/ 372564 w 507208"/>
            <a:gd name="connsiteY13" fmla="*/ 157922 h 507208"/>
            <a:gd name="connsiteX14" fmla="*/ 343802 w 507208"/>
            <a:gd name="connsiteY14" fmla="*/ 340082 h 507208"/>
            <a:gd name="connsiteX15" fmla="*/ 282169 w 507208"/>
            <a:gd name="connsiteY15" fmla="*/ 318853 h 507208"/>
            <a:gd name="connsiteX16" fmla="*/ 281827 w 507208"/>
            <a:gd name="connsiteY16" fmla="*/ 318853 h 507208"/>
            <a:gd name="connsiteX17" fmla="*/ 257174 w 507208"/>
            <a:gd name="connsiteY17" fmla="*/ 310293 h 507208"/>
            <a:gd name="connsiteX18" fmla="*/ 380097 w 507208"/>
            <a:gd name="connsiteY18" fmla="*/ 127790 h 507208"/>
            <a:gd name="connsiteX19" fmla="*/ 120211 w 507208"/>
            <a:gd name="connsiteY19" fmla="*/ 265780 h 507208"/>
            <a:gd name="connsiteX20" fmla="*/ 116444 w 507208"/>
            <a:gd name="connsiteY20" fmla="*/ 272286 h 507208"/>
            <a:gd name="connsiteX21" fmla="*/ 120896 w 507208"/>
            <a:gd name="connsiteY21" fmla="*/ 278107 h 507208"/>
            <a:gd name="connsiteX22" fmla="*/ 192116 w 507208"/>
            <a:gd name="connsiteY22" fmla="*/ 302418 h 507208"/>
            <a:gd name="connsiteX23" fmla="*/ 201019 w 507208"/>
            <a:gd name="connsiteY23" fmla="*/ 305499 h 507208"/>
            <a:gd name="connsiteX24" fmla="*/ 203073 w 507208"/>
            <a:gd name="connsiteY24" fmla="*/ 311320 h 507208"/>
            <a:gd name="connsiteX25" fmla="*/ 224303 w 507208"/>
            <a:gd name="connsiteY25" fmla="*/ 375008 h 507208"/>
            <a:gd name="connsiteX26" fmla="*/ 224303 w 507208"/>
            <a:gd name="connsiteY26" fmla="*/ 375350 h 507208"/>
            <a:gd name="connsiteX27" fmla="*/ 224303 w 507208"/>
            <a:gd name="connsiteY27" fmla="*/ 375693 h 507208"/>
            <a:gd name="connsiteX28" fmla="*/ 229438 w 507208"/>
            <a:gd name="connsiteY28" fmla="*/ 380144 h 507208"/>
            <a:gd name="connsiteX29" fmla="*/ 235944 w 507208"/>
            <a:gd name="connsiteY29" fmla="*/ 378432 h 507208"/>
            <a:gd name="connsiteX30" fmla="*/ 236287 w 507208"/>
            <a:gd name="connsiteY30" fmla="*/ 378090 h 507208"/>
            <a:gd name="connsiteX31" fmla="*/ 238341 w 507208"/>
            <a:gd name="connsiteY31" fmla="*/ 376035 h 507208"/>
            <a:gd name="connsiteX32" fmla="*/ 281484 w 507208"/>
            <a:gd name="connsiteY32" fmla="*/ 333577 h 507208"/>
            <a:gd name="connsiteX33" fmla="*/ 347226 w 507208"/>
            <a:gd name="connsiteY33" fmla="*/ 356176 h 507208"/>
            <a:gd name="connsiteX34" fmla="*/ 353047 w 507208"/>
            <a:gd name="connsiteY34" fmla="*/ 355491 h 507208"/>
            <a:gd name="connsiteX35" fmla="*/ 356471 w 507208"/>
            <a:gd name="connsiteY35" fmla="*/ 350697 h 507208"/>
            <a:gd name="connsiteX36" fmla="*/ 390712 w 507208"/>
            <a:gd name="connsiteY36" fmla="*/ 134981 h 507208"/>
            <a:gd name="connsiteX37" fmla="*/ 387630 w 507208"/>
            <a:gd name="connsiteY37" fmla="*/ 128133 h 507208"/>
            <a:gd name="connsiteX38" fmla="*/ 380097 w 507208"/>
            <a:gd name="connsiteY38" fmla="*/ 127790 h 507208"/>
            <a:gd name="connsiteX39" fmla="*/ 253604 w 507208"/>
            <a:gd name="connsiteY39" fmla="*/ 0 h 507208"/>
            <a:gd name="connsiteX40" fmla="*/ 507208 w 507208"/>
            <a:gd name="connsiteY40" fmla="*/ 253604 h 507208"/>
            <a:gd name="connsiteX41" fmla="*/ 253604 w 507208"/>
            <a:gd name="connsiteY41" fmla="*/ 507208 h 507208"/>
            <a:gd name="connsiteX42" fmla="*/ 0 w 507208"/>
            <a:gd name="connsiteY42" fmla="*/ 253604 h 507208"/>
            <a:gd name="connsiteX43" fmla="*/ 253604 w 507208"/>
            <a:gd name="connsiteY43" fmla="*/ 0 h 5072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Lst>
          <a:rect l="l" t="t" r="r" b="b"/>
          <a:pathLst>
            <a:path w="507208" h="507208">
              <a:moveTo>
                <a:pt x="250325" y="322962"/>
              </a:moveTo>
              <a:lnTo>
                <a:pt x="266761" y="328440"/>
              </a:lnTo>
              <a:lnTo>
                <a:pt x="244162" y="351039"/>
              </a:lnTo>
              <a:close/>
              <a:moveTo>
                <a:pt x="341748" y="178124"/>
              </a:moveTo>
              <a:lnTo>
                <a:pt x="243477" y="305842"/>
              </a:lnTo>
              <a:lnTo>
                <a:pt x="239368" y="310978"/>
              </a:lnTo>
              <a:cubicBezTo>
                <a:pt x="238684" y="311663"/>
                <a:pt x="238341" y="312690"/>
                <a:pt x="237999" y="313717"/>
              </a:cubicBezTo>
              <a:lnTo>
                <a:pt x="236971" y="318168"/>
              </a:lnTo>
              <a:lnTo>
                <a:pt x="230123" y="349327"/>
              </a:lnTo>
              <a:lnTo>
                <a:pt x="213688" y="301390"/>
              </a:lnTo>
              <a:close/>
              <a:moveTo>
                <a:pt x="341063" y="163743"/>
              </a:moveTo>
              <a:lnTo>
                <a:pt x="203758" y="292145"/>
              </a:lnTo>
              <a:lnTo>
                <a:pt x="140413" y="270574"/>
              </a:lnTo>
              <a:close/>
              <a:moveTo>
                <a:pt x="372564" y="157922"/>
              </a:moveTo>
              <a:lnTo>
                <a:pt x="343802" y="340082"/>
              </a:lnTo>
              <a:lnTo>
                <a:pt x="282169" y="318853"/>
              </a:lnTo>
              <a:lnTo>
                <a:pt x="281827" y="318853"/>
              </a:lnTo>
              <a:lnTo>
                <a:pt x="257174" y="310293"/>
              </a:lnTo>
              <a:close/>
              <a:moveTo>
                <a:pt x="380097" y="127790"/>
              </a:moveTo>
              <a:lnTo>
                <a:pt x="120211" y="265780"/>
              </a:lnTo>
              <a:cubicBezTo>
                <a:pt x="117814" y="267150"/>
                <a:pt x="116444" y="269546"/>
                <a:pt x="116444" y="272286"/>
              </a:cubicBezTo>
              <a:cubicBezTo>
                <a:pt x="116444" y="275025"/>
                <a:pt x="118499" y="277422"/>
                <a:pt x="120896" y="278107"/>
              </a:cubicBezTo>
              <a:lnTo>
                <a:pt x="192116" y="302418"/>
              </a:lnTo>
              <a:lnTo>
                <a:pt x="201019" y="305499"/>
              </a:lnTo>
              <a:lnTo>
                <a:pt x="203073" y="311320"/>
              </a:lnTo>
              <a:lnTo>
                <a:pt x="224303" y="375008"/>
              </a:lnTo>
              <a:lnTo>
                <a:pt x="224303" y="375350"/>
              </a:lnTo>
              <a:lnTo>
                <a:pt x="224303" y="375693"/>
              </a:lnTo>
              <a:cubicBezTo>
                <a:pt x="224987" y="377747"/>
                <a:pt x="227042" y="379459"/>
                <a:pt x="229438" y="380144"/>
              </a:cubicBezTo>
              <a:cubicBezTo>
                <a:pt x="231835" y="380829"/>
                <a:pt x="234232" y="380144"/>
                <a:pt x="235944" y="378432"/>
              </a:cubicBezTo>
              <a:lnTo>
                <a:pt x="236287" y="378090"/>
              </a:lnTo>
              <a:lnTo>
                <a:pt x="238341" y="376035"/>
              </a:lnTo>
              <a:lnTo>
                <a:pt x="281484" y="333577"/>
              </a:lnTo>
              <a:lnTo>
                <a:pt x="347226" y="356176"/>
              </a:lnTo>
              <a:cubicBezTo>
                <a:pt x="349281" y="356860"/>
                <a:pt x="351335" y="356518"/>
                <a:pt x="353047" y="355491"/>
              </a:cubicBezTo>
              <a:cubicBezTo>
                <a:pt x="354759" y="354463"/>
                <a:pt x="356129" y="352752"/>
                <a:pt x="356471" y="350697"/>
              </a:cubicBezTo>
              <a:lnTo>
                <a:pt x="390712" y="134981"/>
              </a:lnTo>
              <a:cubicBezTo>
                <a:pt x="391054" y="131899"/>
                <a:pt x="389685" y="129502"/>
                <a:pt x="387630" y="128133"/>
              </a:cubicBezTo>
              <a:cubicBezTo>
                <a:pt x="385576" y="126420"/>
                <a:pt x="382494" y="126420"/>
                <a:pt x="380097" y="127790"/>
              </a:cubicBezTo>
              <a:close/>
              <a:moveTo>
                <a:pt x="253604" y="0"/>
              </a:moveTo>
              <a:cubicBezTo>
                <a:pt x="393666" y="0"/>
                <a:pt x="507208" y="113542"/>
                <a:pt x="507208" y="253604"/>
              </a:cubicBezTo>
              <a:cubicBezTo>
                <a:pt x="507208" y="393666"/>
                <a:pt x="393666" y="507208"/>
                <a:pt x="253604" y="507208"/>
              </a:cubicBezTo>
              <a:cubicBezTo>
                <a:pt x="113542" y="507208"/>
                <a:pt x="0" y="393666"/>
                <a:pt x="0" y="253604"/>
              </a:cubicBezTo>
              <a:cubicBezTo>
                <a:pt x="0" y="113542"/>
                <a:pt x="113542" y="0"/>
                <a:pt x="253604" y="0"/>
              </a:cubicBezTo>
              <a:close/>
            </a:path>
          </a:pathLst>
        </a:custGeom>
        <a:gradFill flip="none" rotWithShape="1">
          <a:gsLst>
            <a:gs pos="0">
              <a:schemeClr val="accent6">
                <a:lumMod val="67000"/>
              </a:schemeClr>
            </a:gs>
            <a:gs pos="48000">
              <a:schemeClr val="accent6">
                <a:lumMod val="97000"/>
                <a:lumOff val="3000"/>
              </a:schemeClr>
            </a:gs>
            <a:gs pos="100000">
              <a:schemeClr val="accent6">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marL="0" indent="0" algn="ctr" defTabSz="914400" rtl="0" eaLnBrk="1" latinLnBrk="0" hangingPunct="1"/>
          <a:endParaRPr lang="en-IN" sz="1800" kern="1200">
            <a:solidFill>
              <a:schemeClr val="lt1"/>
            </a:solidFill>
            <a:latin typeface="+mn-lt"/>
            <a:ea typeface="+mn-ea"/>
            <a:cs typeface="+mn-cs"/>
          </a:endParaRPr>
        </a:p>
      </xdr:txBody>
    </xdr:sp>
    <xdr:clientData/>
  </xdr:twoCellAnchor>
  <xdr:twoCellAnchor>
    <xdr:from>
      <xdr:col>8</xdr:col>
      <xdr:colOff>479099</xdr:colOff>
      <xdr:row>15</xdr:row>
      <xdr:rowOff>175174</xdr:rowOff>
    </xdr:from>
    <xdr:to>
      <xdr:col>8</xdr:col>
      <xdr:colOff>936299</xdr:colOff>
      <xdr:row>16</xdr:row>
      <xdr:rowOff>315786</xdr:rowOff>
    </xdr:to>
    <xdr:sp macro="" textlink="">
      <xdr:nvSpPr>
        <xdr:cNvPr id="13" name="Freeform: Shape 12">
          <a:hlinkClick xmlns:r="http://schemas.openxmlformats.org/officeDocument/2006/relationships" r:id="rId6" tooltip="Free Excel Templates"/>
          <a:extLst>
            <a:ext uri="{FF2B5EF4-FFF2-40B4-BE49-F238E27FC236}">
              <a16:creationId xmlns:a16="http://schemas.microsoft.com/office/drawing/2014/main" id="{966CB56E-D608-4B57-87C2-AFB9F975E938}"/>
            </a:ext>
          </a:extLst>
        </xdr:cNvPr>
        <xdr:cNvSpPr>
          <a:spLocks noChangeAspect="1"/>
        </xdr:cNvSpPr>
      </xdr:nvSpPr>
      <xdr:spPr>
        <a:xfrm>
          <a:off x="6376570" y="4642071"/>
          <a:ext cx="457200" cy="461761"/>
        </a:xfrm>
        <a:custGeom>
          <a:avLst/>
          <a:gdLst>
            <a:gd name="connsiteX0" fmla="*/ 131491 w 507208"/>
            <a:gd name="connsiteY0" fmla="*/ 121276 h 507208"/>
            <a:gd name="connsiteX1" fmla="*/ 131491 w 507208"/>
            <a:gd name="connsiteY1" fmla="*/ 381528 h 507208"/>
            <a:gd name="connsiteX2" fmla="*/ 391744 w 507208"/>
            <a:gd name="connsiteY2" fmla="*/ 380473 h 507208"/>
            <a:gd name="connsiteX3" fmla="*/ 391744 w 507208"/>
            <a:gd name="connsiteY3" fmla="*/ 252809 h 507208"/>
            <a:gd name="connsiteX4" fmla="*/ 370642 w 507208"/>
            <a:gd name="connsiteY4" fmla="*/ 270745 h 507208"/>
            <a:gd name="connsiteX5" fmla="*/ 370642 w 507208"/>
            <a:gd name="connsiteY5" fmla="*/ 360427 h 507208"/>
            <a:gd name="connsiteX6" fmla="*/ 152593 w 507208"/>
            <a:gd name="connsiteY6" fmla="*/ 360427 h 507208"/>
            <a:gd name="connsiteX7" fmla="*/ 152593 w 507208"/>
            <a:gd name="connsiteY7" fmla="*/ 142377 h 507208"/>
            <a:gd name="connsiteX8" fmla="*/ 309448 w 507208"/>
            <a:gd name="connsiteY8" fmla="*/ 142377 h 507208"/>
            <a:gd name="connsiteX9" fmla="*/ 309448 w 507208"/>
            <a:gd name="connsiteY9" fmla="*/ 121276 h 507208"/>
            <a:gd name="connsiteX10" fmla="*/ 330549 w 507208"/>
            <a:gd name="connsiteY10" fmla="*/ 107208 h 507208"/>
            <a:gd name="connsiteX11" fmla="*/ 330549 w 507208"/>
            <a:gd name="connsiteY11" fmla="*/ 156445 h 507208"/>
            <a:gd name="connsiteX12" fmla="*/ 174398 w 507208"/>
            <a:gd name="connsiteY12" fmla="*/ 314707 h 507208"/>
            <a:gd name="connsiteX13" fmla="*/ 330549 w 507208"/>
            <a:gd name="connsiteY13" fmla="*/ 230301 h 507208"/>
            <a:gd name="connsiteX14" fmla="*/ 330549 w 507208"/>
            <a:gd name="connsiteY14" fmla="*/ 276021 h 507208"/>
            <a:gd name="connsiteX15" fmla="*/ 431133 w 507208"/>
            <a:gd name="connsiteY15" fmla="*/ 191614 h 507208"/>
            <a:gd name="connsiteX16" fmla="*/ 253604 w 507208"/>
            <a:gd name="connsiteY16" fmla="*/ 0 h 507208"/>
            <a:gd name="connsiteX17" fmla="*/ 507208 w 507208"/>
            <a:gd name="connsiteY17" fmla="*/ 253604 h 507208"/>
            <a:gd name="connsiteX18" fmla="*/ 253604 w 507208"/>
            <a:gd name="connsiteY18" fmla="*/ 507208 h 507208"/>
            <a:gd name="connsiteX19" fmla="*/ 0 w 507208"/>
            <a:gd name="connsiteY19" fmla="*/ 253604 h 507208"/>
            <a:gd name="connsiteX20" fmla="*/ 253604 w 507208"/>
            <a:gd name="connsiteY20" fmla="*/ 0 h 5072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507208" h="507208">
              <a:moveTo>
                <a:pt x="131491" y="121276"/>
              </a:moveTo>
              <a:lnTo>
                <a:pt x="131491" y="381528"/>
              </a:lnTo>
              <a:lnTo>
                <a:pt x="391744" y="380473"/>
              </a:lnTo>
              <a:lnTo>
                <a:pt x="391744" y="252809"/>
              </a:lnTo>
              <a:lnTo>
                <a:pt x="370642" y="270745"/>
              </a:lnTo>
              <a:lnTo>
                <a:pt x="370642" y="360427"/>
              </a:lnTo>
              <a:lnTo>
                <a:pt x="152593" y="360427"/>
              </a:lnTo>
              <a:lnTo>
                <a:pt x="152593" y="142377"/>
              </a:lnTo>
              <a:lnTo>
                <a:pt x="309448" y="142377"/>
              </a:lnTo>
              <a:lnTo>
                <a:pt x="309448" y="121276"/>
              </a:lnTo>
              <a:close/>
              <a:moveTo>
                <a:pt x="330549" y="107208"/>
              </a:moveTo>
              <a:lnTo>
                <a:pt x="330549" y="156445"/>
              </a:lnTo>
              <a:cubicBezTo>
                <a:pt x="176508" y="157852"/>
                <a:pt x="174398" y="314707"/>
                <a:pt x="174398" y="314707"/>
              </a:cubicBezTo>
              <a:cubicBezTo>
                <a:pt x="174398" y="314707"/>
                <a:pt x="207105" y="231356"/>
                <a:pt x="330549" y="230301"/>
              </a:cubicBezTo>
              <a:lnTo>
                <a:pt x="330549" y="276021"/>
              </a:lnTo>
              <a:lnTo>
                <a:pt x="431133" y="191614"/>
              </a:lnTo>
              <a:close/>
              <a:moveTo>
                <a:pt x="253604" y="0"/>
              </a:moveTo>
              <a:cubicBezTo>
                <a:pt x="393666" y="0"/>
                <a:pt x="507208" y="113542"/>
                <a:pt x="507208" y="253604"/>
              </a:cubicBezTo>
              <a:cubicBezTo>
                <a:pt x="507208" y="393666"/>
                <a:pt x="393666" y="507208"/>
                <a:pt x="253604" y="507208"/>
              </a:cubicBezTo>
              <a:cubicBezTo>
                <a:pt x="113542" y="507208"/>
                <a:pt x="0" y="393666"/>
                <a:pt x="0" y="253604"/>
              </a:cubicBezTo>
              <a:cubicBezTo>
                <a:pt x="0" y="113542"/>
                <a:pt x="113542" y="0"/>
                <a:pt x="253604" y="0"/>
              </a:cubicBezTo>
              <a:close/>
            </a:path>
          </a:pathLst>
        </a:custGeom>
        <a:gradFill flip="none" rotWithShape="1">
          <a:gsLst>
            <a:gs pos="0">
              <a:schemeClr val="accent3">
                <a:lumMod val="67000"/>
              </a:schemeClr>
            </a:gs>
            <a:gs pos="48000">
              <a:schemeClr val="accent3">
                <a:lumMod val="97000"/>
                <a:lumOff val="3000"/>
              </a:schemeClr>
            </a:gs>
            <a:gs pos="100000">
              <a:schemeClr val="accent3">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8</xdr:col>
      <xdr:colOff>479099</xdr:colOff>
      <xdr:row>23</xdr:row>
      <xdr:rowOff>98535</xdr:rowOff>
    </xdr:from>
    <xdr:to>
      <xdr:col>8</xdr:col>
      <xdr:colOff>936299</xdr:colOff>
      <xdr:row>24</xdr:row>
      <xdr:rowOff>239148</xdr:rowOff>
    </xdr:to>
    <xdr:sp macro="" textlink="">
      <xdr:nvSpPr>
        <xdr:cNvPr id="14" name="Freeform: Shape 13">
          <a:hlinkClick xmlns:r="http://schemas.openxmlformats.org/officeDocument/2006/relationships" r:id="rId3" tooltip="Analysistabs® Premium Project Management Templates"/>
          <a:extLst>
            <a:ext uri="{FF2B5EF4-FFF2-40B4-BE49-F238E27FC236}">
              <a16:creationId xmlns:a16="http://schemas.microsoft.com/office/drawing/2014/main" id="{04A28DCE-DC09-46E1-ABE8-6CE7BF52613B}"/>
            </a:ext>
          </a:extLst>
        </xdr:cNvPr>
        <xdr:cNvSpPr>
          <a:spLocks noChangeAspect="1"/>
        </xdr:cNvSpPr>
      </xdr:nvSpPr>
      <xdr:spPr>
        <a:xfrm>
          <a:off x="6376570" y="6864569"/>
          <a:ext cx="457200" cy="461763"/>
        </a:xfrm>
        <a:custGeom>
          <a:avLst/>
          <a:gdLst>
            <a:gd name="connsiteX0" fmla="*/ 131491 w 507208"/>
            <a:gd name="connsiteY0" fmla="*/ 121276 h 507208"/>
            <a:gd name="connsiteX1" fmla="*/ 131491 w 507208"/>
            <a:gd name="connsiteY1" fmla="*/ 381528 h 507208"/>
            <a:gd name="connsiteX2" fmla="*/ 391744 w 507208"/>
            <a:gd name="connsiteY2" fmla="*/ 380473 h 507208"/>
            <a:gd name="connsiteX3" fmla="*/ 391744 w 507208"/>
            <a:gd name="connsiteY3" fmla="*/ 252809 h 507208"/>
            <a:gd name="connsiteX4" fmla="*/ 370642 w 507208"/>
            <a:gd name="connsiteY4" fmla="*/ 270745 h 507208"/>
            <a:gd name="connsiteX5" fmla="*/ 370642 w 507208"/>
            <a:gd name="connsiteY5" fmla="*/ 360427 h 507208"/>
            <a:gd name="connsiteX6" fmla="*/ 152593 w 507208"/>
            <a:gd name="connsiteY6" fmla="*/ 360427 h 507208"/>
            <a:gd name="connsiteX7" fmla="*/ 152593 w 507208"/>
            <a:gd name="connsiteY7" fmla="*/ 142377 h 507208"/>
            <a:gd name="connsiteX8" fmla="*/ 309448 w 507208"/>
            <a:gd name="connsiteY8" fmla="*/ 142377 h 507208"/>
            <a:gd name="connsiteX9" fmla="*/ 309448 w 507208"/>
            <a:gd name="connsiteY9" fmla="*/ 121276 h 507208"/>
            <a:gd name="connsiteX10" fmla="*/ 330549 w 507208"/>
            <a:gd name="connsiteY10" fmla="*/ 107208 h 507208"/>
            <a:gd name="connsiteX11" fmla="*/ 330549 w 507208"/>
            <a:gd name="connsiteY11" fmla="*/ 156445 h 507208"/>
            <a:gd name="connsiteX12" fmla="*/ 174398 w 507208"/>
            <a:gd name="connsiteY12" fmla="*/ 314707 h 507208"/>
            <a:gd name="connsiteX13" fmla="*/ 330549 w 507208"/>
            <a:gd name="connsiteY13" fmla="*/ 230301 h 507208"/>
            <a:gd name="connsiteX14" fmla="*/ 330549 w 507208"/>
            <a:gd name="connsiteY14" fmla="*/ 276021 h 507208"/>
            <a:gd name="connsiteX15" fmla="*/ 431133 w 507208"/>
            <a:gd name="connsiteY15" fmla="*/ 191614 h 507208"/>
            <a:gd name="connsiteX16" fmla="*/ 253604 w 507208"/>
            <a:gd name="connsiteY16" fmla="*/ 0 h 507208"/>
            <a:gd name="connsiteX17" fmla="*/ 507208 w 507208"/>
            <a:gd name="connsiteY17" fmla="*/ 253604 h 507208"/>
            <a:gd name="connsiteX18" fmla="*/ 253604 w 507208"/>
            <a:gd name="connsiteY18" fmla="*/ 507208 h 507208"/>
            <a:gd name="connsiteX19" fmla="*/ 0 w 507208"/>
            <a:gd name="connsiteY19" fmla="*/ 253604 h 507208"/>
            <a:gd name="connsiteX20" fmla="*/ 253604 w 507208"/>
            <a:gd name="connsiteY20" fmla="*/ 0 h 50720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Lst>
          <a:rect l="l" t="t" r="r" b="b"/>
          <a:pathLst>
            <a:path w="507208" h="507208">
              <a:moveTo>
                <a:pt x="131491" y="121276"/>
              </a:moveTo>
              <a:lnTo>
                <a:pt x="131491" y="381528"/>
              </a:lnTo>
              <a:lnTo>
                <a:pt x="391744" y="380473"/>
              </a:lnTo>
              <a:lnTo>
                <a:pt x="391744" y="252809"/>
              </a:lnTo>
              <a:lnTo>
                <a:pt x="370642" y="270745"/>
              </a:lnTo>
              <a:lnTo>
                <a:pt x="370642" y="360427"/>
              </a:lnTo>
              <a:lnTo>
                <a:pt x="152593" y="360427"/>
              </a:lnTo>
              <a:lnTo>
                <a:pt x="152593" y="142377"/>
              </a:lnTo>
              <a:lnTo>
                <a:pt x="309448" y="142377"/>
              </a:lnTo>
              <a:lnTo>
                <a:pt x="309448" y="121276"/>
              </a:lnTo>
              <a:close/>
              <a:moveTo>
                <a:pt x="330549" y="107208"/>
              </a:moveTo>
              <a:lnTo>
                <a:pt x="330549" y="156445"/>
              </a:lnTo>
              <a:cubicBezTo>
                <a:pt x="176508" y="157852"/>
                <a:pt x="174398" y="314707"/>
                <a:pt x="174398" y="314707"/>
              </a:cubicBezTo>
              <a:cubicBezTo>
                <a:pt x="174398" y="314707"/>
                <a:pt x="207105" y="231356"/>
                <a:pt x="330549" y="230301"/>
              </a:cubicBezTo>
              <a:lnTo>
                <a:pt x="330549" y="276021"/>
              </a:lnTo>
              <a:lnTo>
                <a:pt x="431133" y="191614"/>
              </a:lnTo>
              <a:close/>
              <a:moveTo>
                <a:pt x="253604" y="0"/>
              </a:moveTo>
              <a:cubicBezTo>
                <a:pt x="393666" y="0"/>
                <a:pt x="507208" y="113542"/>
                <a:pt x="507208" y="253604"/>
              </a:cubicBezTo>
              <a:cubicBezTo>
                <a:pt x="507208" y="393666"/>
                <a:pt x="393666" y="507208"/>
                <a:pt x="253604" y="507208"/>
              </a:cubicBezTo>
              <a:cubicBezTo>
                <a:pt x="113542" y="507208"/>
                <a:pt x="0" y="393666"/>
                <a:pt x="0" y="253604"/>
              </a:cubicBezTo>
              <a:cubicBezTo>
                <a:pt x="0" y="113542"/>
                <a:pt x="113542" y="0"/>
                <a:pt x="253604" y="0"/>
              </a:cubicBezTo>
              <a:close/>
            </a:path>
          </a:pathLst>
        </a:cu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wrap="square" rtlCol="0" anchor="ctr">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oneCellAnchor>
    <xdr:from>
      <xdr:col>2</xdr:col>
      <xdr:colOff>21897</xdr:colOff>
      <xdr:row>2</xdr:row>
      <xdr:rowOff>317501</xdr:rowOff>
    </xdr:from>
    <xdr:ext cx="842358" cy="146304"/>
    <xdr:pic>
      <xdr:nvPicPr>
        <xdr:cNvPr id="15" name="Picture 14">
          <a:hlinkClick xmlns:r="http://schemas.openxmlformats.org/officeDocument/2006/relationships" r:id="rId8" tooltip="Excelx.com"/>
          <a:extLst>
            <a:ext uri="{FF2B5EF4-FFF2-40B4-BE49-F238E27FC236}">
              <a16:creationId xmlns:a16="http://schemas.microsoft.com/office/drawing/2014/main" id="{42153D4B-AB93-4125-9C9F-4AFE9E883BF1}"/>
            </a:ext>
          </a:extLst>
        </xdr:cNvPr>
        <xdr:cNvPicPr>
          <a:picLocks noChangeAspect="1"/>
        </xdr:cNvPicPr>
      </xdr:nvPicPr>
      <xdr:blipFill>
        <a:blip xmlns:r="http://schemas.openxmlformats.org/officeDocument/2006/relationships" r:embed="rId9">
          <a:biLevel thresh="25000"/>
          <a:extLst>
            <a:ext uri="{28A0092B-C50C-407E-A947-70E740481C1C}">
              <a14:useLocalDpi xmlns:a14="http://schemas.microsoft.com/office/drawing/2010/main" val="0"/>
            </a:ext>
          </a:extLst>
        </a:blip>
        <a:srcRect/>
        <a:stretch/>
      </xdr:blipFill>
      <xdr:spPr>
        <a:xfrm>
          <a:off x="201511" y="1079501"/>
          <a:ext cx="842358" cy="146304"/>
        </a:xfrm>
        <a:prstGeom prst="rect">
          <a:avLst/>
        </a:prstGeom>
        <a:noFill/>
        <a:ln cap="flat">
          <a:noFill/>
          <a:prstDash val="solid"/>
          <a:miter/>
        </a:ln>
        <a:effectLst/>
      </xdr:spPr>
    </xdr:pic>
    <xdr:clientData/>
  </xdr:oneCellAnchor>
  <xdr:twoCellAnchor>
    <xdr:from>
      <xdr:col>8</xdr:col>
      <xdr:colOff>100098</xdr:colOff>
      <xdr:row>4</xdr:row>
      <xdr:rowOff>193941</xdr:rowOff>
    </xdr:from>
    <xdr:to>
      <xdr:col>8</xdr:col>
      <xdr:colOff>1226207</xdr:colOff>
      <xdr:row>11</xdr:row>
      <xdr:rowOff>138099</xdr:rowOff>
    </xdr:to>
    <xdr:sp macro="" textlink="">
      <xdr:nvSpPr>
        <xdr:cNvPr id="16" name="Rounded Rectangle 6">
          <a:hlinkClick xmlns:r="http://schemas.openxmlformats.org/officeDocument/2006/relationships" r:id="rId10"/>
          <a:extLst>
            <a:ext uri="{FF2B5EF4-FFF2-40B4-BE49-F238E27FC236}">
              <a16:creationId xmlns:a16="http://schemas.microsoft.com/office/drawing/2014/main" id="{0997AFE3-D82D-49AD-A695-9C4D2976DAA8}"/>
            </a:ext>
          </a:extLst>
        </xdr:cNvPr>
        <xdr:cNvSpPr/>
      </xdr:nvSpPr>
      <xdr:spPr>
        <a:xfrm>
          <a:off x="5997569" y="1777792"/>
          <a:ext cx="1126109" cy="1798066"/>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Bahnschrift" panose="020B0502040204020203" pitchFamily="34" charset="0"/>
              <a:ea typeface="+mn-ea"/>
              <a:cs typeface="+mn-cs"/>
            </a:rPr>
            <a:t>Get the Full Version</a:t>
          </a:r>
        </a:p>
        <a:p>
          <a:pPr marL="0" marR="0" indent="0" algn="ctr" defTabSz="914400" eaLnBrk="1" fontAlgn="auto" latinLnBrk="0" hangingPunct="1">
            <a:lnSpc>
              <a:spcPct val="100000"/>
            </a:lnSpc>
            <a:spcBef>
              <a:spcPts val="0"/>
            </a:spcBef>
            <a:spcAft>
              <a:spcPts val="0"/>
            </a:spcAft>
            <a:buClrTx/>
            <a:buSzTx/>
            <a:buFontTx/>
            <a:buNone/>
            <a:tabLst/>
            <a:defRPr/>
          </a:pPr>
          <a:br>
            <a:rPr lang="nl-NL" sz="1800" b="1" i="0">
              <a:solidFill>
                <a:schemeClr val="lt1"/>
              </a:solidFill>
              <a:effectLst/>
              <a:latin typeface="Webdings" panose="05030102010509060703" pitchFamily="18" charset="2"/>
              <a:ea typeface="+mn-ea"/>
              <a:cs typeface="+mn-cs"/>
            </a:rPr>
          </a:br>
          <a:r>
            <a:rPr lang="nl-NL" sz="2400" b="1" i="0">
              <a:solidFill>
                <a:schemeClr val="lt1"/>
              </a:solidFill>
              <a:effectLst/>
              <a:latin typeface="Webdings" panose="05030102010509060703" pitchFamily="18" charset="2"/>
              <a:ea typeface="+mn-ea"/>
              <a:cs typeface="+mn-cs"/>
            </a:rPr>
            <a:t>4</a:t>
          </a:r>
          <a:endParaRPr lang="nl-NL" sz="2400" b="1" i="0">
            <a:solidFill>
              <a:schemeClr val="bg1"/>
            </a:solidFill>
            <a:effectLst/>
            <a:latin typeface="Webdings" panose="05030102010509060703" pitchFamily="18" charset="2"/>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241300</xdr:colOff>
          <xdr:row>0</xdr:row>
          <xdr:rowOff>184150</xdr:rowOff>
        </xdr:from>
        <xdr:to>
          <xdr:col>24</xdr:col>
          <xdr:colOff>254000</xdr:colOff>
          <xdr:row>0</xdr:row>
          <xdr:rowOff>450850</xdr:rowOff>
        </xdr:to>
        <xdr:sp macro="" textlink="">
          <xdr:nvSpPr>
            <xdr:cNvPr id="1056" name="Scroll Bar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4</xdr:col>
      <xdr:colOff>1685925</xdr:colOff>
      <xdr:row>3</xdr:row>
      <xdr:rowOff>21770</xdr:rowOff>
    </xdr:from>
    <xdr:to>
      <xdr:col>6</xdr:col>
      <xdr:colOff>1219200</xdr:colOff>
      <xdr:row>8</xdr:row>
      <xdr:rowOff>130627</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78105</xdr:colOff>
      <xdr:row>5</xdr:row>
      <xdr:rowOff>47625</xdr:rowOff>
    </xdr:from>
    <xdr:to>
      <xdr:col>6</xdr:col>
      <xdr:colOff>992505</xdr:colOff>
      <xdr:row>6</xdr:row>
      <xdr:rowOff>180976</xdr:rowOff>
    </xdr:to>
    <xdr:sp macro="" textlink="$G$12:$G$12">
      <xdr:nvSpPr>
        <xdr:cNvPr id="1027" name="Ribbon">
          <a:extLst>
            <a:ext uri="{FF2B5EF4-FFF2-40B4-BE49-F238E27FC236}">
              <a16:creationId xmlns:a16="http://schemas.microsoft.com/office/drawing/2014/main" id="{00000000-0008-0000-0100-000003040000}"/>
            </a:ext>
          </a:extLst>
        </xdr:cNvPr>
        <xdr:cNvSpPr>
          <a:spLocks/>
        </xdr:cNvSpPr>
      </xdr:nvSpPr>
      <xdr:spPr bwMode="auto">
        <a:xfrm>
          <a:off x="4564380" y="1333500"/>
          <a:ext cx="914400" cy="323851"/>
        </a:xfrm>
        <a:prstGeom prst="rect">
          <a:avLst/>
        </a:prstGeom>
        <a:noFill/>
        <a:ln>
          <a:noFill/>
        </a:ln>
      </xdr:spPr>
      <xdr:txBody>
        <a:bodyPr lIns="0" tIns="0" rIns="0" bIns="0" anchor="ctr"/>
        <a:lstStyle/>
        <a:p>
          <a:pPr algn="ctr"/>
          <a:fld id="{FF521F5B-1B51-43E4-A00E-53D9FD9E7D42}" type="TxLink">
            <a:rPr lang="en-US" sz="1800" b="0" i="0" u="none" strike="noStrike">
              <a:solidFill>
                <a:schemeClr val="accent4"/>
              </a:solidFill>
              <a:latin typeface="Bahnschrift" panose="020B0502040204020203" pitchFamily="34" charset="0"/>
            </a:rPr>
            <a:pPr algn="ctr"/>
            <a:t>41%</a:t>
          </a:fld>
          <a:endParaRPr lang="en-US" sz="1800" b="0">
            <a:solidFill>
              <a:schemeClr val="accent4"/>
            </a:solidFill>
            <a:latin typeface="Bahnschrift" panose="020B0502040204020203" pitchFamily="34" charset="0"/>
          </a:endParaRPr>
        </a:p>
      </xdr:txBody>
    </xdr:sp>
    <xdr:clientData/>
  </xdr:twoCellAnchor>
  <xdr:twoCellAnchor>
    <xdr:from>
      <xdr:col>1</xdr:col>
      <xdr:colOff>54429</xdr:colOff>
      <xdr:row>3</xdr:row>
      <xdr:rowOff>59872</xdr:rowOff>
    </xdr:from>
    <xdr:to>
      <xdr:col>3</xdr:col>
      <xdr:colOff>1426030</xdr:colOff>
      <xdr:row>26</xdr:row>
      <xdr:rowOff>125186</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756556</xdr:colOff>
      <xdr:row>30</xdr:row>
      <xdr:rowOff>92528</xdr:rowOff>
    </xdr:from>
    <xdr:to>
      <xdr:col>15</xdr:col>
      <xdr:colOff>114299</xdr:colOff>
      <xdr:row>31</xdr:row>
      <xdr:rowOff>244928</xdr:rowOff>
    </xdr:to>
    <xdr:sp macro="" textlink="">
      <xdr:nvSpPr>
        <xdr:cNvPr id="3" name="Rounded Rectangle 6">
          <a:hlinkClick xmlns:r="http://schemas.openxmlformats.org/officeDocument/2006/relationships" r:id="rId3"/>
          <a:extLst>
            <a:ext uri="{FF2B5EF4-FFF2-40B4-BE49-F238E27FC236}">
              <a16:creationId xmlns:a16="http://schemas.microsoft.com/office/drawing/2014/main" id="{7729FD22-C11B-4814-90E6-09B7C400CFBF}"/>
            </a:ext>
          </a:extLst>
        </xdr:cNvPr>
        <xdr:cNvSpPr/>
      </xdr:nvSpPr>
      <xdr:spPr>
        <a:xfrm>
          <a:off x="8535306" y="7534728"/>
          <a:ext cx="3783693" cy="457200"/>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600" b="0" i="0">
              <a:solidFill>
                <a:schemeClr val="lt1"/>
              </a:solidFill>
              <a:effectLst/>
              <a:latin typeface="Webdings" panose="05030102010509060703" pitchFamily="18" charset="2"/>
              <a:ea typeface="+mn-ea"/>
              <a:cs typeface="+mn-cs"/>
            </a:rPr>
            <a:t>4</a:t>
          </a:r>
          <a:r>
            <a:rPr lang="nl-NL" sz="1600" b="0" i="0">
              <a:solidFill>
                <a:schemeClr val="bg1"/>
              </a:solidFill>
              <a:effectLst/>
              <a:latin typeface="Bahnschrift" panose="020B0502040204020203" pitchFamily="34" charset="0"/>
              <a:ea typeface="+mn-ea"/>
              <a:cs typeface="+mn-cs"/>
            </a:rPr>
            <a:t>Get the Full Version</a:t>
          </a:r>
          <a:endParaRPr lang="nl-NL" sz="2000" b="0" i="0">
            <a:solidFill>
              <a:schemeClr val="bg1"/>
            </a:solidFill>
            <a:effectLst/>
            <a:latin typeface="Webdings" panose="05030102010509060703" pitchFamily="18" charset="2"/>
            <a:ea typeface="+mn-ea"/>
            <a:cs typeface="+mn-cs"/>
          </a:endParaRPr>
        </a:p>
      </xdr:txBody>
    </xdr:sp>
    <xdr:clientData/>
  </xdr:twoCellAnchor>
  <xdr:twoCellAnchor>
    <xdr:from>
      <xdr:col>18</xdr:col>
      <xdr:colOff>397327</xdr:colOff>
      <xdr:row>29</xdr:row>
      <xdr:rowOff>195942</xdr:rowOff>
    </xdr:from>
    <xdr:to>
      <xdr:col>33</xdr:col>
      <xdr:colOff>63500</xdr:colOff>
      <xdr:row>32</xdr:row>
      <xdr:rowOff>76200</xdr:rowOff>
    </xdr:to>
    <xdr:sp macro="" textlink="">
      <xdr:nvSpPr>
        <xdr:cNvPr id="5" name="Rounded Rectangle 6">
          <a:hlinkClick xmlns:r="http://schemas.openxmlformats.org/officeDocument/2006/relationships" r:id="rId4" tooltip="120+ Premium Project Management Templates"/>
          <a:extLst>
            <a:ext uri="{FF2B5EF4-FFF2-40B4-BE49-F238E27FC236}">
              <a16:creationId xmlns:a16="http://schemas.microsoft.com/office/drawing/2014/main" id="{599E19FE-1865-410D-B59C-838A34ED8505}"/>
            </a:ext>
          </a:extLst>
        </xdr:cNvPr>
        <xdr:cNvSpPr/>
      </xdr:nvSpPr>
      <xdr:spPr>
        <a:xfrm>
          <a:off x="13065577" y="7333342"/>
          <a:ext cx="5666923" cy="794658"/>
        </a:xfrm>
        <a:prstGeom prst="roundRect">
          <a:avLst>
            <a:gd name="adj" fmla="val 16216"/>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Webdings" panose="05030102010509060703" pitchFamily="18" charset="2"/>
              <a:ea typeface="+mn-ea"/>
              <a:cs typeface="+mn-cs"/>
            </a:rPr>
            <a:t>4</a:t>
          </a:r>
          <a:r>
            <a:rPr lang="nl-NL" sz="1600" b="1" i="0">
              <a:solidFill>
                <a:schemeClr val="bg1"/>
              </a:solidFill>
              <a:effectLst/>
              <a:latin typeface="Bahnschrift" panose="020B0502040204020203" pitchFamily="34" charset="0"/>
              <a:ea typeface="+mn-ea"/>
              <a:cs typeface="+mn-cs"/>
            </a:rPr>
            <a:t> Check</a:t>
          </a:r>
          <a:r>
            <a:rPr lang="nl-NL" sz="1600" b="1" i="0" baseline="0">
              <a:solidFill>
                <a:schemeClr val="bg1"/>
              </a:solidFill>
              <a:effectLst/>
              <a:latin typeface="Bahnschrift" panose="020B0502040204020203" pitchFamily="34" charset="0"/>
              <a:ea typeface="+mn-ea"/>
              <a:cs typeface="+mn-cs"/>
            </a:rPr>
            <a:t> 120+ Premium</a:t>
          </a:r>
          <a:br>
            <a:rPr lang="nl-NL" sz="1600" b="1" i="0" baseline="0">
              <a:solidFill>
                <a:schemeClr val="bg1"/>
              </a:solidFill>
              <a:effectLst/>
              <a:latin typeface="Bahnschrift" panose="020B0502040204020203" pitchFamily="34" charset="0"/>
              <a:ea typeface="+mn-ea"/>
              <a:cs typeface="+mn-cs"/>
            </a:rPr>
          </a:br>
          <a:r>
            <a:rPr lang="nl-NL" sz="1600" b="1" i="0" baseline="0">
              <a:solidFill>
                <a:schemeClr val="bg1"/>
              </a:solidFill>
              <a:effectLst/>
              <a:latin typeface="Bahnschrift" panose="020B0502040204020203" pitchFamily="34" charset="0"/>
              <a:ea typeface="+mn-ea"/>
              <a:cs typeface="+mn-cs"/>
            </a:rPr>
            <a:t>Project Management Templates</a:t>
          </a:r>
          <a:endParaRPr lang="nl-NL" sz="1600" b="1" i="0">
            <a:solidFill>
              <a:schemeClr val="bg1"/>
            </a:solidFill>
            <a:effectLst/>
            <a:latin typeface="Bahnschrift" panose="020B0502040204020203" pitchFamily="34" charset="0"/>
            <a:ea typeface="+mn-ea"/>
            <a:cs typeface="+mn-cs"/>
          </a:endParaRPr>
        </a:p>
      </xdr:txBody>
    </xdr:sp>
    <xdr:clientData/>
  </xdr:twoCellAnchor>
  <xdr:twoCellAnchor editAs="oneCell">
    <xdr:from>
      <xdr:col>1</xdr:col>
      <xdr:colOff>171642</xdr:colOff>
      <xdr:row>0</xdr:row>
      <xdr:rowOff>152401</xdr:rowOff>
    </xdr:from>
    <xdr:to>
      <xdr:col>1</xdr:col>
      <xdr:colOff>537402</xdr:colOff>
      <xdr:row>0</xdr:row>
      <xdr:rowOff>516326</xdr:rowOff>
    </xdr:to>
    <xdr:pic>
      <xdr:nvPicPr>
        <xdr:cNvPr id="6" name="Picture 5">
          <a:hlinkClick xmlns:r="http://schemas.openxmlformats.org/officeDocument/2006/relationships" r:id="rId5" tooltip="Analysistabs®"/>
          <a:extLst>
            <a:ext uri="{FF2B5EF4-FFF2-40B4-BE49-F238E27FC236}">
              <a16:creationId xmlns:a16="http://schemas.microsoft.com/office/drawing/2014/main" id="{20B64487-6869-42D9-B37C-235434733FB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285942" y="152401"/>
          <a:ext cx="365760" cy="363925"/>
        </a:xfrm>
        <a:prstGeom prst="rect">
          <a:avLst/>
        </a:prstGeom>
        <a:effectLst>
          <a:outerShdw blurRad="63500" sx="102000" sy="102000" algn="ctr"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3</xdr:row>
      <xdr:rowOff>301625</xdr:rowOff>
    </xdr:from>
    <xdr:to>
      <xdr:col>0</xdr:col>
      <xdr:colOff>1689100</xdr:colOff>
      <xdr:row>9</xdr:row>
      <xdr:rowOff>133350</xdr:rowOff>
    </xdr:to>
    <xdr:sp macro="" textlink="">
      <xdr:nvSpPr>
        <xdr:cNvPr id="2" name="Speech Bubble: Rectangle with Corners Rounded 1">
          <a:extLst>
            <a:ext uri="{FF2B5EF4-FFF2-40B4-BE49-F238E27FC236}">
              <a16:creationId xmlns:a16="http://schemas.microsoft.com/office/drawing/2014/main" id="{00000000-0008-0000-0200-000002000000}"/>
            </a:ext>
          </a:extLst>
        </xdr:cNvPr>
        <xdr:cNvSpPr/>
      </xdr:nvSpPr>
      <xdr:spPr>
        <a:xfrm>
          <a:off x="190500" y="892175"/>
          <a:ext cx="1498600" cy="1698625"/>
        </a:xfrm>
        <a:prstGeom prst="wedgeRoundRectCallout">
          <a:avLst>
            <a:gd name="adj1" fmla="val 66612"/>
            <a:gd name="adj2" fmla="val -20905"/>
            <a:gd name="adj3" fmla="val 16667"/>
          </a:avLst>
        </a:prstGeom>
      </xdr:spPr>
      <xdr:style>
        <a:lnRef idx="2">
          <a:schemeClr val="accent4"/>
        </a:lnRef>
        <a:fillRef idx="1">
          <a:schemeClr val="lt1"/>
        </a:fillRef>
        <a:effectRef idx="0">
          <a:schemeClr val="accent4"/>
        </a:effectRef>
        <a:fontRef idx="minor">
          <a:schemeClr val="dk1"/>
        </a:fontRef>
      </xdr:style>
      <xdr:txBody>
        <a:bodyPr vertOverflow="clip" horzOverflow="clip" rtlCol="0" anchor="t"/>
        <a:lstStyle/>
        <a:p>
          <a:pPr algn="r"/>
          <a:r>
            <a:rPr lang="en-IN" sz="1800" b="1">
              <a:solidFill>
                <a:schemeClr val="dk1"/>
              </a:solidFill>
              <a:effectLst/>
              <a:latin typeface="Calibri" panose="020F0502020204030204" pitchFamily="34" charset="0"/>
              <a:ea typeface="Calibri" panose="020F0502020204030204" pitchFamily="34" charset="0"/>
              <a:cs typeface="Calibri" panose="020F0502020204030204" pitchFamily="34" charset="0"/>
            </a:rPr>
            <a:t>1. </a:t>
          </a:r>
          <a:r>
            <a:rPr lang="en-IN" sz="1800">
              <a:solidFill>
                <a:schemeClr val="dk1"/>
              </a:solidFill>
              <a:effectLst/>
              <a:latin typeface="Calibri" panose="020F0502020204030204" pitchFamily="34" charset="0"/>
              <a:ea typeface="Calibri" panose="020F0502020204030204" pitchFamily="34" charset="0"/>
              <a:cs typeface="Calibri" panose="020F0502020204030204" pitchFamily="34" charset="0"/>
            </a:rPr>
            <a:t>👉 </a:t>
          </a:r>
          <a:endParaRPr lang="en-IN" sz="1800">
            <a:latin typeface="Calibri" panose="020F0502020204030204" pitchFamily="34" charset="0"/>
            <a:ea typeface="Calibri" panose="020F0502020204030204" pitchFamily="34" charset="0"/>
            <a:cs typeface="Calibri" panose="020F0502020204030204" pitchFamily="34" charset="0"/>
          </a:endParaRPr>
        </a:p>
        <a:p>
          <a:pPr algn="r"/>
          <a:endParaRPr lang="en-IN" sz="1400" b="0">
            <a:solidFill>
              <a:schemeClr val="accent4"/>
            </a:solidFill>
            <a:latin typeface="Calibri" panose="020F0502020204030204" pitchFamily="34" charset="0"/>
            <a:ea typeface="Calibri" panose="020F0502020204030204" pitchFamily="34" charset="0"/>
            <a:cs typeface="Calibri" panose="020F0502020204030204" pitchFamily="34" charset="0"/>
          </a:endParaRPr>
        </a:p>
        <a:p>
          <a:pPr algn="r"/>
          <a:r>
            <a:rPr lang="en-IN" sz="1400" b="0">
              <a:solidFill>
                <a:schemeClr val="accent4"/>
              </a:solidFill>
              <a:latin typeface="Calibri" panose="020F0502020204030204" pitchFamily="34" charset="0"/>
              <a:ea typeface="Calibri" panose="020F0502020204030204" pitchFamily="34" charset="0"/>
              <a:cs typeface="Calibri" panose="020F0502020204030204" pitchFamily="34" charset="0"/>
            </a:rPr>
            <a:t>Input Your</a:t>
          </a:r>
          <a:r>
            <a:rPr lang="en-IN" sz="1400" b="0" baseline="0">
              <a:solidFill>
                <a:schemeClr val="accent4"/>
              </a:solidFill>
              <a:latin typeface="Calibri" panose="020F0502020204030204" pitchFamily="34" charset="0"/>
              <a:ea typeface="Calibri" panose="020F0502020204030204" pitchFamily="34" charset="0"/>
              <a:cs typeface="Calibri" panose="020F0502020204030204" pitchFamily="34" charset="0"/>
            </a:rPr>
            <a:t> </a:t>
          </a:r>
        </a:p>
        <a:p>
          <a:pPr algn="r"/>
          <a:r>
            <a:rPr lang="en-IN" sz="1400" b="0" baseline="0">
              <a:solidFill>
                <a:schemeClr val="accent4"/>
              </a:solidFill>
              <a:latin typeface="Calibri" panose="020F0502020204030204" pitchFamily="34" charset="0"/>
              <a:ea typeface="Calibri" panose="020F0502020204030204" pitchFamily="34" charset="0"/>
              <a:cs typeface="Calibri" panose="020F0502020204030204" pitchFamily="34" charset="0"/>
            </a:rPr>
            <a:t>Project Titles Here</a:t>
          </a:r>
          <a:endParaRPr lang="en-IN" sz="1400" b="0">
            <a:solidFill>
              <a:schemeClr val="accent4"/>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xdr:from>
      <xdr:col>6</xdr:col>
      <xdr:colOff>480062</xdr:colOff>
      <xdr:row>17</xdr:row>
      <xdr:rowOff>136071</xdr:rowOff>
    </xdr:from>
    <xdr:to>
      <xdr:col>7</xdr:col>
      <xdr:colOff>1005842</xdr:colOff>
      <xdr:row>20</xdr:row>
      <xdr:rowOff>38099</xdr:rowOff>
    </xdr:to>
    <xdr:sp macro="" textlink="">
      <xdr:nvSpPr>
        <xdr:cNvPr id="7" name="Rounded Rectangle 6">
          <a:hlinkClick xmlns:r="http://schemas.openxmlformats.org/officeDocument/2006/relationships" r:id="rId1"/>
          <a:extLst>
            <a:ext uri="{FF2B5EF4-FFF2-40B4-BE49-F238E27FC236}">
              <a16:creationId xmlns:a16="http://schemas.microsoft.com/office/drawing/2014/main" id="{60AF7CEB-C395-4102-9D57-E6674770D9AF}"/>
            </a:ext>
          </a:extLst>
        </xdr:cNvPr>
        <xdr:cNvSpPr/>
      </xdr:nvSpPr>
      <xdr:spPr>
        <a:xfrm>
          <a:off x="7991205" y="4479471"/>
          <a:ext cx="2926080" cy="457199"/>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600" b="0" i="0">
              <a:solidFill>
                <a:schemeClr val="lt1"/>
              </a:solidFill>
              <a:effectLst/>
              <a:latin typeface="Webdings" panose="05030102010509060703" pitchFamily="18" charset="2"/>
              <a:ea typeface="+mn-ea"/>
              <a:cs typeface="+mn-cs"/>
            </a:rPr>
            <a:t>4</a:t>
          </a:r>
          <a:r>
            <a:rPr lang="nl-NL" sz="1600" b="0" i="0">
              <a:solidFill>
                <a:schemeClr val="bg1"/>
              </a:solidFill>
              <a:effectLst/>
              <a:latin typeface="Bahnschrift" panose="020B0502040204020203" pitchFamily="34" charset="0"/>
              <a:ea typeface="+mn-ea"/>
              <a:cs typeface="+mn-cs"/>
            </a:rPr>
            <a:t>Get the Full Version</a:t>
          </a:r>
          <a:endParaRPr lang="nl-NL" sz="2000" b="0" i="0">
            <a:solidFill>
              <a:schemeClr val="bg1"/>
            </a:solidFill>
            <a:effectLst/>
            <a:latin typeface="Webdings" panose="05030102010509060703" pitchFamily="18" charset="2"/>
            <a:ea typeface="+mn-ea"/>
            <a:cs typeface="+mn-cs"/>
          </a:endParaRPr>
        </a:p>
      </xdr:txBody>
    </xdr:sp>
    <xdr:clientData/>
  </xdr:twoCellAnchor>
  <xdr:twoCellAnchor>
    <xdr:from>
      <xdr:col>6</xdr:col>
      <xdr:colOff>97974</xdr:colOff>
      <xdr:row>20</xdr:row>
      <xdr:rowOff>185056</xdr:rowOff>
    </xdr:from>
    <xdr:to>
      <xdr:col>7</xdr:col>
      <xdr:colOff>1387930</xdr:colOff>
      <xdr:row>20</xdr:row>
      <xdr:rowOff>979714</xdr:rowOff>
    </xdr:to>
    <xdr:sp macro="" textlink="">
      <xdr:nvSpPr>
        <xdr:cNvPr id="8" name="Rounded Rectangle 6">
          <a:hlinkClick xmlns:r="http://schemas.openxmlformats.org/officeDocument/2006/relationships" r:id="rId2" tooltip="Analysistabs® Premium Project Management Templates"/>
          <a:extLst>
            <a:ext uri="{FF2B5EF4-FFF2-40B4-BE49-F238E27FC236}">
              <a16:creationId xmlns:a16="http://schemas.microsoft.com/office/drawing/2014/main" id="{90842229-B9BE-4F54-827B-A957E26C59BE}"/>
            </a:ext>
          </a:extLst>
        </xdr:cNvPr>
        <xdr:cNvSpPr/>
      </xdr:nvSpPr>
      <xdr:spPr>
        <a:xfrm>
          <a:off x="7609117" y="5083627"/>
          <a:ext cx="3690256" cy="794658"/>
        </a:xfrm>
        <a:prstGeom prst="roundRect">
          <a:avLst>
            <a:gd name="adj" fmla="val 16216"/>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Webdings" panose="05030102010509060703" pitchFamily="18" charset="2"/>
              <a:ea typeface="+mn-ea"/>
              <a:cs typeface="+mn-cs"/>
            </a:rPr>
            <a:t>4</a:t>
          </a:r>
          <a:r>
            <a:rPr lang="nl-NL" sz="1600" b="1" i="0">
              <a:solidFill>
                <a:schemeClr val="bg1"/>
              </a:solidFill>
              <a:effectLst/>
              <a:latin typeface="Bahnschrift" panose="020B0502040204020203" pitchFamily="34" charset="0"/>
              <a:ea typeface="+mn-ea"/>
              <a:cs typeface="+mn-cs"/>
            </a:rPr>
            <a:t> Check</a:t>
          </a:r>
          <a:r>
            <a:rPr lang="nl-NL" sz="1600" b="1" i="0" baseline="0">
              <a:solidFill>
                <a:schemeClr val="bg1"/>
              </a:solidFill>
              <a:effectLst/>
              <a:latin typeface="Bahnschrift" panose="020B0502040204020203" pitchFamily="34" charset="0"/>
              <a:ea typeface="+mn-ea"/>
              <a:cs typeface="+mn-cs"/>
            </a:rPr>
            <a:t> 120+ Premium</a:t>
          </a:r>
          <a:br>
            <a:rPr lang="nl-NL" sz="1600" b="1" i="0" baseline="0">
              <a:solidFill>
                <a:schemeClr val="bg1"/>
              </a:solidFill>
              <a:effectLst/>
              <a:latin typeface="Bahnschrift" panose="020B0502040204020203" pitchFamily="34" charset="0"/>
              <a:ea typeface="+mn-ea"/>
              <a:cs typeface="+mn-cs"/>
            </a:rPr>
          </a:br>
          <a:r>
            <a:rPr lang="nl-NL" sz="1600" b="1" i="0" baseline="0">
              <a:solidFill>
                <a:schemeClr val="bg1"/>
              </a:solidFill>
              <a:effectLst/>
              <a:latin typeface="Bahnschrift" panose="020B0502040204020203" pitchFamily="34" charset="0"/>
              <a:ea typeface="+mn-ea"/>
              <a:cs typeface="+mn-cs"/>
            </a:rPr>
            <a:t>Project Management Templates</a:t>
          </a:r>
          <a:endParaRPr lang="nl-NL" sz="1600" b="1" i="0">
            <a:solidFill>
              <a:schemeClr val="bg1"/>
            </a:solidFill>
            <a:effectLst/>
            <a:latin typeface="Bahnschrift" panose="020B0502040204020203" pitchFamily="34" charset="0"/>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292101</xdr:colOff>
      <xdr:row>0</xdr:row>
      <xdr:rowOff>158750</xdr:rowOff>
    </xdr:from>
    <xdr:to>
      <xdr:col>10</xdr:col>
      <xdr:colOff>406401</xdr:colOff>
      <xdr:row>7</xdr:row>
      <xdr:rowOff>88900</xdr:rowOff>
    </xdr:to>
    <xdr:sp macro="" textlink="">
      <xdr:nvSpPr>
        <xdr:cNvPr id="2" name="Speech Bubble: Rectangle with Corners Rounded 1">
          <a:extLst>
            <a:ext uri="{FF2B5EF4-FFF2-40B4-BE49-F238E27FC236}">
              <a16:creationId xmlns:a16="http://schemas.microsoft.com/office/drawing/2014/main" id="{00000000-0008-0000-0300-000002000000}"/>
            </a:ext>
          </a:extLst>
        </xdr:cNvPr>
        <xdr:cNvSpPr/>
      </xdr:nvSpPr>
      <xdr:spPr>
        <a:xfrm>
          <a:off x="9499601" y="158750"/>
          <a:ext cx="2057400" cy="1682750"/>
        </a:xfrm>
        <a:prstGeom prst="wedgeRoundRectCallout">
          <a:avLst>
            <a:gd name="adj1" fmla="val -59227"/>
            <a:gd name="adj2" fmla="val -20868"/>
            <a:gd name="adj3" fmla="val 16667"/>
          </a:avLst>
        </a:prstGeom>
        <a:solidFill>
          <a:schemeClr val="bg1"/>
        </a:solid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r>
            <a:rPr lang="en-IN" sz="1800">
              <a:solidFill>
                <a:schemeClr val="lt1"/>
              </a:solidFill>
              <a:effectLst/>
              <a:latin typeface="+mn-lt"/>
              <a:ea typeface="+mn-ea"/>
              <a:cs typeface="+mn-cs"/>
            </a:rPr>
            <a:t>👈</a:t>
          </a:r>
          <a:r>
            <a:rPr lang="en-IN" sz="1800" b="1">
              <a:solidFill>
                <a:sysClr val="windowText" lastClr="000000"/>
              </a:solidFill>
              <a:effectLst/>
              <a:latin typeface="+mn-lt"/>
              <a:ea typeface="+mn-ea"/>
              <a:cs typeface="+mn-cs"/>
            </a:rPr>
            <a:t>2.</a:t>
          </a:r>
          <a:endParaRPr lang="en-IN" sz="1800" b="1">
            <a:solidFill>
              <a:sysClr val="windowText" lastClr="000000"/>
            </a:solidFill>
          </a:endParaRPr>
        </a:p>
        <a:p>
          <a:pPr algn="l"/>
          <a:endParaRPr lang="en-IN" sz="1400" b="0">
            <a:solidFill>
              <a:schemeClr val="accent4"/>
            </a:solidFill>
          </a:endParaRPr>
        </a:p>
        <a:p>
          <a:pPr algn="l"/>
          <a:r>
            <a:rPr lang="en-IN" sz="1400" b="0">
              <a:solidFill>
                <a:schemeClr val="accent4"/>
              </a:solidFill>
            </a:rPr>
            <a:t>Enter tasks and timelines for each project</a:t>
          </a:r>
        </a:p>
      </xdr:txBody>
    </xdr:sp>
    <xdr:clientData/>
  </xdr:twoCellAnchor>
  <xdr:twoCellAnchor>
    <xdr:from>
      <xdr:col>4</xdr:col>
      <xdr:colOff>521788</xdr:colOff>
      <xdr:row>103</xdr:row>
      <xdr:rowOff>260350</xdr:rowOff>
    </xdr:from>
    <xdr:to>
      <xdr:col>7</xdr:col>
      <xdr:colOff>183968</xdr:colOff>
      <xdr:row>104</xdr:row>
      <xdr:rowOff>403678</xdr:rowOff>
    </xdr:to>
    <xdr:sp macro="" textlink="">
      <xdr:nvSpPr>
        <xdr:cNvPr id="9" name="Rounded Rectangle 6">
          <a:hlinkClick xmlns:r="http://schemas.openxmlformats.org/officeDocument/2006/relationships" r:id="rId1"/>
          <a:extLst>
            <a:ext uri="{FF2B5EF4-FFF2-40B4-BE49-F238E27FC236}">
              <a16:creationId xmlns:a16="http://schemas.microsoft.com/office/drawing/2014/main" id="{75394D75-FA63-4032-9F68-F7C21A0AAA64}"/>
            </a:ext>
          </a:extLst>
        </xdr:cNvPr>
        <xdr:cNvSpPr/>
      </xdr:nvSpPr>
      <xdr:spPr>
        <a:xfrm>
          <a:off x="6344738" y="23958550"/>
          <a:ext cx="2894330" cy="454478"/>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600" b="0" i="0">
              <a:solidFill>
                <a:schemeClr val="lt1"/>
              </a:solidFill>
              <a:effectLst/>
              <a:latin typeface="Webdings" panose="05030102010509060703" pitchFamily="18" charset="2"/>
              <a:ea typeface="+mn-ea"/>
              <a:cs typeface="+mn-cs"/>
            </a:rPr>
            <a:t>4</a:t>
          </a:r>
          <a:r>
            <a:rPr lang="nl-NL" sz="1600" b="0" i="0">
              <a:solidFill>
                <a:schemeClr val="bg1"/>
              </a:solidFill>
              <a:effectLst/>
              <a:latin typeface="Bahnschrift" panose="020B0502040204020203" pitchFamily="34" charset="0"/>
              <a:ea typeface="+mn-ea"/>
              <a:cs typeface="+mn-cs"/>
            </a:rPr>
            <a:t>Get the Full Version</a:t>
          </a:r>
          <a:endParaRPr lang="nl-NL" sz="2000" b="0" i="0">
            <a:solidFill>
              <a:schemeClr val="bg1"/>
            </a:solidFill>
            <a:effectLst/>
            <a:latin typeface="Webdings" panose="05030102010509060703" pitchFamily="18" charset="2"/>
            <a:ea typeface="+mn-ea"/>
            <a:cs typeface="+mn-cs"/>
          </a:endParaRPr>
        </a:p>
      </xdr:txBody>
    </xdr:sp>
    <xdr:clientData/>
  </xdr:twoCellAnchor>
  <xdr:twoCellAnchor>
    <xdr:from>
      <xdr:col>4</xdr:col>
      <xdr:colOff>139700</xdr:colOff>
      <xdr:row>105</xdr:row>
      <xdr:rowOff>29935</xdr:rowOff>
    </xdr:from>
    <xdr:to>
      <xdr:col>7</xdr:col>
      <xdr:colOff>566056</xdr:colOff>
      <xdr:row>106</xdr:row>
      <xdr:rowOff>11793</xdr:rowOff>
    </xdr:to>
    <xdr:sp macro="" textlink="">
      <xdr:nvSpPr>
        <xdr:cNvPr id="10" name="Rounded Rectangle 6">
          <a:hlinkClick xmlns:r="http://schemas.openxmlformats.org/officeDocument/2006/relationships" r:id="rId2" tooltip="Analysistabs® Premium Project Management Templates"/>
          <a:extLst>
            <a:ext uri="{FF2B5EF4-FFF2-40B4-BE49-F238E27FC236}">
              <a16:creationId xmlns:a16="http://schemas.microsoft.com/office/drawing/2014/main" id="{50D03F41-DA41-4F17-A7D0-D2E879DBBB74}"/>
            </a:ext>
          </a:extLst>
        </xdr:cNvPr>
        <xdr:cNvSpPr/>
      </xdr:nvSpPr>
      <xdr:spPr>
        <a:xfrm>
          <a:off x="5962650" y="24559985"/>
          <a:ext cx="3658506" cy="794658"/>
        </a:xfrm>
        <a:prstGeom prst="roundRect">
          <a:avLst>
            <a:gd name="adj" fmla="val 16216"/>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Webdings" panose="05030102010509060703" pitchFamily="18" charset="2"/>
              <a:ea typeface="+mn-ea"/>
              <a:cs typeface="+mn-cs"/>
            </a:rPr>
            <a:t>4</a:t>
          </a:r>
          <a:r>
            <a:rPr lang="nl-NL" sz="1600" b="1" i="0">
              <a:solidFill>
                <a:schemeClr val="bg1"/>
              </a:solidFill>
              <a:effectLst/>
              <a:latin typeface="Bahnschrift" panose="020B0502040204020203" pitchFamily="34" charset="0"/>
              <a:ea typeface="+mn-ea"/>
              <a:cs typeface="+mn-cs"/>
            </a:rPr>
            <a:t> Check</a:t>
          </a:r>
          <a:r>
            <a:rPr lang="nl-NL" sz="1600" b="1" i="0" baseline="0">
              <a:solidFill>
                <a:schemeClr val="bg1"/>
              </a:solidFill>
              <a:effectLst/>
              <a:latin typeface="Bahnschrift" panose="020B0502040204020203" pitchFamily="34" charset="0"/>
              <a:ea typeface="+mn-ea"/>
              <a:cs typeface="+mn-cs"/>
            </a:rPr>
            <a:t> 120+ Premium</a:t>
          </a:r>
          <a:br>
            <a:rPr lang="nl-NL" sz="1600" b="1" i="0" baseline="0">
              <a:solidFill>
                <a:schemeClr val="bg1"/>
              </a:solidFill>
              <a:effectLst/>
              <a:latin typeface="Bahnschrift" panose="020B0502040204020203" pitchFamily="34" charset="0"/>
              <a:ea typeface="+mn-ea"/>
              <a:cs typeface="+mn-cs"/>
            </a:rPr>
          </a:br>
          <a:r>
            <a:rPr lang="nl-NL" sz="1600" b="1" i="0" baseline="0">
              <a:solidFill>
                <a:schemeClr val="bg1"/>
              </a:solidFill>
              <a:effectLst/>
              <a:latin typeface="Bahnschrift" panose="020B0502040204020203" pitchFamily="34" charset="0"/>
              <a:ea typeface="+mn-ea"/>
              <a:cs typeface="+mn-cs"/>
            </a:rPr>
            <a:t>Project Management Templates</a:t>
          </a:r>
          <a:endParaRPr lang="nl-NL" sz="1600" b="1" i="0">
            <a:solidFill>
              <a:schemeClr val="bg1"/>
            </a:solidFill>
            <a:effectLst/>
            <a:latin typeface="Bahnschrift" panose="020B0502040204020203" pitchFamily="34" charset="0"/>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380999</xdr:colOff>
      <xdr:row>19</xdr:row>
      <xdr:rowOff>463188</xdr:rowOff>
    </xdr:from>
    <xdr:to>
      <xdr:col>21</xdr:col>
      <xdr:colOff>1137</xdr:colOff>
      <xdr:row>23</xdr:row>
      <xdr:rowOff>81116</xdr:rowOff>
    </xdr:to>
    <xdr:pic>
      <xdr:nvPicPr>
        <xdr:cNvPr id="16" name="Picture 15">
          <a:hlinkClick xmlns:r="http://schemas.openxmlformats.org/officeDocument/2006/relationships" r:id="rId1" tooltip="Analysistabs® Premium Project Management Templates"/>
          <a:extLst>
            <a:ext uri="{FF2B5EF4-FFF2-40B4-BE49-F238E27FC236}">
              <a16:creationId xmlns:a16="http://schemas.microsoft.com/office/drawing/2014/main" id="{5D7529D1-F778-40AA-840A-C5EC146F3B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33117" y="8367070"/>
          <a:ext cx="7030962" cy="1933811"/>
        </a:xfrm>
        <a:prstGeom prst="rect">
          <a:avLst/>
        </a:prstGeom>
        <a:effectLst>
          <a:reflection blurRad="6350" stA="52000" endA="300" endPos="35000" dir="5400000" sy="-100000" algn="bl" rotWithShape="0"/>
        </a:effectLst>
      </xdr:spPr>
    </xdr:pic>
    <xdr:clientData/>
  </xdr:twoCellAnchor>
  <xdr:twoCellAnchor editAs="oneCell">
    <xdr:from>
      <xdr:col>5</xdr:col>
      <xdr:colOff>336177</xdr:colOff>
      <xdr:row>1</xdr:row>
      <xdr:rowOff>216648</xdr:rowOff>
    </xdr:from>
    <xdr:to>
      <xdr:col>20</xdr:col>
      <xdr:colOff>255494</xdr:colOff>
      <xdr:row>10</xdr:row>
      <xdr:rowOff>283853</xdr:rowOff>
    </xdr:to>
    <xdr:pic>
      <xdr:nvPicPr>
        <xdr:cNvPr id="11" name="Picture 10">
          <a:hlinkClick xmlns:r="http://schemas.openxmlformats.org/officeDocument/2006/relationships" r:id="rId3" tooltip="Get Our Premium Template"/>
          <a:extLst>
            <a:ext uri="{FF2B5EF4-FFF2-40B4-BE49-F238E27FC236}">
              <a16:creationId xmlns:a16="http://schemas.microsoft.com/office/drawing/2014/main" id="{0D109B64-63B0-12F9-99B5-268B8A5DF9AC}"/>
            </a:ext>
          </a:extLst>
        </xdr:cNvPr>
        <xdr:cNvPicPr>
          <a:picLocks noChangeAspect="1"/>
        </xdr:cNvPicPr>
      </xdr:nvPicPr>
      <xdr:blipFill>
        <a:blip xmlns:r="http://schemas.openxmlformats.org/officeDocument/2006/relationships" r:embed="rId4"/>
        <a:stretch>
          <a:fillRect/>
        </a:stretch>
      </xdr:blipFill>
      <xdr:spPr>
        <a:xfrm>
          <a:off x="8180295" y="403413"/>
          <a:ext cx="7315200" cy="4056499"/>
        </a:xfrm>
        <a:prstGeom prst="rect">
          <a:avLst/>
        </a:prstGeom>
      </xdr:spPr>
    </xdr:pic>
    <xdr:clientData/>
  </xdr:twoCellAnchor>
  <xdr:twoCellAnchor>
    <xdr:from>
      <xdr:col>5</xdr:col>
      <xdr:colOff>493059</xdr:colOff>
      <xdr:row>12</xdr:row>
      <xdr:rowOff>149411</xdr:rowOff>
    </xdr:from>
    <xdr:to>
      <xdr:col>9</xdr:col>
      <xdr:colOff>754530</xdr:colOff>
      <xdr:row>14</xdr:row>
      <xdr:rowOff>9203</xdr:rowOff>
    </xdr:to>
    <xdr:sp macro="" textlink="">
      <xdr:nvSpPr>
        <xdr:cNvPr id="13" name="Rounded Rectangle 6">
          <a:hlinkClick xmlns:r="http://schemas.openxmlformats.org/officeDocument/2006/relationships" r:id="rId3" tooltip="Get Our Premium Template"/>
          <a:extLst>
            <a:ext uri="{FF2B5EF4-FFF2-40B4-BE49-F238E27FC236}">
              <a16:creationId xmlns:a16="http://schemas.microsoft.com/office/drawing/2014/main" id="{930445CC-58A6-408E-A702-864E552E26C5}"/>
            </a:ext>
          </a:extLst>
        </xdr:cNvPr>
        <xdr:cNvSpPr/>
      </xdr:nvSpPr>
      <xdr:spPr>
        <a:xfrm>
          <a:off x="8337177" y="5087470"/>
          <a:ext cx="2532529" cy="621792"/>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800" b="0" i="0">
              <a:solidFill>
                <a:schemeClr val="lt1"/>
              </a:solidFill>
              <a:effectLst/>
              <a:latin typeface="Webdings" panose="05030102010509060703" pitchFamily="18" charset="2"/>
              <a:ea typeface="+mn-ea"/>
              <a:cs typeface="+mn-cs"/>
            </a:rPr>
            <a:t>4</a:t>
          </a:r>
          <a:r>
            <a:rPr lang="nl-NL" sz="1800" b="0" i="0">
              <a:solidFill>
                <a:schemeClr val="bg1"/>
              </a:solidFill>
              <a:effectLst/>
              <a:latin typeface="Bahnschrift" panose="020B0502040204020203" pitchFamily="34" charset="0"/>
              <a:ea typeface="+mn-ea"/>
              <a:cs typeface="+mn-cs"/>
            </a:rPr>
            <a:t>Get the Full Version</a:t>
          </a:r>
          <a:endParaRPr lang="nl-NL" sz="2400" b="0" i="0">
            <a:solidFill>
              <a:schemeClr val="bg1"/>
            </a:solidFill>
            <a:effectLst/>
            <a:latin typeface="Webdings" panose="05030102010509060703" pitchFamily="18" charset="2"/>
            <a:ea typeface="+mn-ea"/>
            <a:cs typeface="+mn-cs"/>
          </a:endParaRPr>
        </a:p>
      </xdr:txBody>
    </xdr:sp>
    <xdr:clientData/>
  </xdr:twoCellAnchor>
  <xdr:twoCellAnchor editAs="oneCell">
    <xdr:from>
      <xdr:col>10</xdr:col>
      <xdr:colOff>141939</xdr:colOff>
      <xdr:row>7</xdr:row>
      <xdr:rowOff>371938</xdr:rowOff>
    </xdr:from>
    <xdr:to>
      <xdr:col>21</xdr:col>
      <xdr:colOff>425823</xdr:colOff>
      <xdr:row>14</xdr:row>
      <xdr:rowOff>583450</xdr:rowOff>
    </xdr:to>
    <xdr:pic>
      <xdr:nvPicPr>
        <xdr:cNvPr id="14" name="Picture 13">
          <a:hlinkClick xmlns:r="http://schemas.openxmlformats.org/officeDocument/2006/relationships" r:id="rId3" tooltip="Get Our Premium Template"/>
          <a:extLst>
            <a:ext uri="{FF2B5EF4-FFF2-40B4-BE49-F238E27FC236}">
              <a16:creationId xmlns:a16="http://schemas.microsoft.com/office/drawing/2014/main" id="{8AE21828-9027-4AF2-9B85-67CCEC8B8634}"/>
            </a:ext>
          </a:extLst>
        </xdr:cNvPr>
        <xdr:cNvPicPr>
          <a:picLocks noChangeAspect="1"/>
        </xdr:cNvPicPr>
      </xdr:nvPicPr>
      <xdr:blipFill>
        <a:blip xmlns:r="http://schemas.openxmlformats.org/officeDocument/2006/relationships" r:embed="rId5"/>
        <a:stretch>
          <a:fillRect/>
        </a:stretch>
      </xdr:blipFill>
      <xdr:spPr>
        <a:xfrm>
          <a:off x="11071410" y="3404997"/>
          <a:ext cx="5117355" cy="2878512"/>
        </a:xfrm>
        <a:prstGeom prst="rect">
          <a:avLst/>
        </a:prstGeom>
      </xdr:spPr>
    </xdr:pic>
    <xdr:clientData/>
  </xdr:twoCellAnchor>
  <xdr:twoCellAnchor editAs="oneCell">
    <xdr:from>
      <xdr:col>7</xdr:col>
      <xdr:colOff>58097</xdr:colOff>
      <xdr:row>23</xdr:row>
      <xdr:rowOff>180670</xdr:rowOff>
    </xdr:from>
    <xdr:to>
      <xdr:col>20</xdr:col>
      <xdr:colOff>338621</xdr:colOff>
      <xdr:row>28</xdr:row>
      <xdr:rowOff>811648</xdr:rowOff>
    </xdr:to>
    <xdr:pic>
      <xdr:nvPicPr>
        <xdr:cNvPr id="15" name="Picture 14">
          <a:hlinkClick xmlns:r="http://schemas.openxmlformats.org/officeDocument/2006/relationships" r:id="rId1" tooltip="Analysistabs® Premium Project Management Templates"/>
          <a:extLst>
            <a:ext uri="{FF2B5EF4-FFF2-40B4-BE49-F238E27FC236}">
              <a16:creationId xmlns:a16="http://schemas.microsoft.com/office/drawing/2014/main" id="{6CE26102-8A0E-4755-8518-F9E6371B601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8918215" y="10400435"/>
          <a:ext cx="6660407" cy="3170978"/>
        </a:xfrm>
        <a:prstGeom prst="round2DiagRect">
          <a:avLst>
            <a:gd name="adj1" fmla="val 0"/>
            <a:gd name="adj2" fmla="val 0"/>
          </a:avLst>
        </a:prstGeom>
        <a:ln w="88900" cap="sq">
          <a:solidFill>
            <a:srgbClr val="FFFFFF"/>
          </a:solidFill>
          <a:miter lim="800000"/>
        </a:ln>
        <a:effectLst>
          <a:outerShdw blurRad="254000" algn="tl" rotWithShape="0">
            <a:srgbClr val="000000">
              <a:alpha val="43000"/>
            </a:srgbClr>
          </a:outerShdw>
        </a:effectLst>
      </xdr:spPr>
    </xdr:pic>
    <xdr:clientData/>
  </xdr:twoCellAnchor>
  <xdr:twoCellAnchor>
    <xdr:from>
      <xdr:col>15</xdr:col>
      <xdr:colOff>253999</xdr:colOff>
      <xdr:row>18</xdr:row>
      <xdr:rowOff>231588</xdr:rowOff>
    </xdr:from>
    <xdr:to>
      <xdr:col>21</xdr:col>
      <xdr:colOff>306293</xdr:colOff>
      <xdr:row>19</xdr:row>
      <xdr:rowOff>121263</xdr:rowOff>
    </xdr:to>
    <xdr:sp macro="" textlink="">
      <xdr:nvSpPr>
        <xdr:cNvPr id="17" name="Rounded Rectangle 6">
          <a:hlinkClick xmlns:r="http://schemas.openxmlformats.org/officeDocument/2006/relationships" r:id="rId1" tooltip="Analysistabs® Premium Project Management Templates"/>
          <a:extLst>
            <a:ext uri="{FF2B5EF4-FFF2-40B4-BE49-F238E27FC236}">
              <a16:creationId xmlns:a16="http://schemas.microsoft.com/office/drawing/2014/main" id="{1D379CF6-CE1D-7972-1A24-D2A1938B7FF1}"/>
            </a:ext>
          </a:extLst>
        </xdr:cNvPr>
        <xdr:cNvSpPr/>
      </xdr:nvSpPr>
      <xdr:spPr>
        <a:xfrm>
          <a:off x="13536705" y="7403353"/>
          <a:ext cx="2532529" cy="621792"/>
        </a:xfrm>
        <a:prstGeom prst="roundRect">
          <a:avLst>
            <a:gd name="adj" fmla="val 20218"/>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1800" b="0" i="0">
              <a:solidFill>
                <a:schemeClr val="lt1"/>
              </a:solidFill>
              <a:effectLst/>
              <a:latin typeface="Webdings" panose="05030102010509060703" pitchFamily="18" charset="2"/>
              <a:ea typeface="+mn-ea"/>
              <a:cs typeface="+mn-cs"/>
            </a:rPr>
            <a:t>4</a:t>
          </a:r>
          <a:r>
            <a:rPr lang="nl-NL" sz="1800" b="0" i="0">
              <a:solidFill>
                <a:schemeClr val="bg1"/>
              </a:solidFill>
              <a:effectLst/>
              <a:latin typeface="Bahnschrift" panose="020B0502040204020203" pitchFamily="34" charset="0"/>
              <a:ea typeface="+mn-ea"/>
              <a:cs typeface="+mn-cs"/>
            </a:rPr>
            <a:t>View</a:t>
          </a:r>
          <a:r>
            <a:rPr lang="nl-NL" sz="1800" b="0" i="0" baseline="0">
              <a:solidFill>
                <a:schemeClr val="bg1"/>
              </a:solidFill>
              <a:effectLst/>
              <a:latin typeface="Bahnschrift" panose="020B0502040204020203" pitchFamily="34" charset="0"/>
              <a:ea typeface="+mn-ea"/>
              <a:cs typeface="+mn-cs"/>
            </a:rPr>
            <a:t> Details</a:t>
          </a:r>
          <a:endParaRPr lang="nl-NL" sz="1800" b="0" i="0">
            <a:solidFill>
              <a:schemeClr val="bg1"/>
            </a:solidFill>
            <a:effectLst/>
            <a:latin typeface="Webdings" panose="05030102010509060703" pitchFamily="18" charset="2"/>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377825</xdr:colOff>
      <xdr:row>37</xdr:row>
      <xdr:rowOff>177800</xdr:rowOff>
    </xdr:from>
    <xdr:to>
      <xdr:col>14</xdr:col>
      <xdr:colOff>168275</xdr:colOff>
      <xdr:row>83</xdr:row>
      <xdr:rowOff>41275</xdr:rowOff>
    </xdr:to>
    <xdr:pic>
      <xdr:nvPicPr>
        <xdr:cNvPr id="4140" name="Picture 3">
          <a:hlinkClick xmlns:r="http://schemas.openxmlformats.org/officeDocument/2006/relationships" r:id="rId1" tooltip="Analysistabs® Premium Project Management Templates"/>
          <a:extLst>
            <a:ext uri="{FF2B5EF4-FFF2-40B4-BE49-F238E27FC236}">
              <a16:creationId xmlns:a16="http://schemas.microsoft.com/office/drawing/2014/main" id="{00000000-0008-0000-0400-00002C1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4525" y="6991350"/>
          <a:ext cx="7715250" cy="8334375"/>
        </a:xfrm>
        <a:prstGeom prst="rect">
          <a:avLst/>
        </a:prstGeom>
        <a:noFill/>
        <a:ln>
          <a:noFill/>
        </a:ln>
        <a:effectLst>
          <a:outerShdw blurRad="63500" sx="102000" sy="102000" algn="ctr" rotWithShape="0">
            <a:prstClr val="black">
              <a:alpha val="40000"/>
            </a:prstClr>
          </a:outerShdw>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590550</xdr:colOff>
      <xdr:row>1</xdr:row>
      <xdr:rowOff>19050</xdr:rowOff>
    </xdr:from>
    <xdr:to>
      <xdr:col>11</xdr:col>
      <xdr:colOff>466725</xdr:colOff>
      <xdr:row>4</xdr:row>
      <xdr:rowOff>85725</xdr:rowOff>
    </xdr:to>
    <xdr:sp macro="" textlink="">
      <xdr:nvSpPr>
        <xdr:cNvPr id="5" name="Rectangle 4">
          <a:extLst>
            <a:ext uri="{FF2B5EF4-FFF2-40B4-BE49-F238E27FC236}">
              <a16:creationId xmlns:a16="http://schemas.microsoft.com/office/drawing/2014/main" id="{00000000-0008-0000-0400-000005000000}"/>
            </a:ext>
          </a:extLst>
        </xdr:cNvPr>
        <xdr:cNvSpPr/>
      </xdr:nvSpPr>
      <xdr:spPr>
        <a:xfrm>
          <a:off x="590550" y="209550"/>
          <a:ext cx="5972175" cy="638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2000" b="1" i="0">
              <a:solidFill>
                <a:schemeClr val="accent4"/>
              </a:solidFill>
              <a:effectLst/>
              <a:latin typeface="Bell Gothic Std Black" pitchFamily="34" charset="0"/>
              <a:ea typeface="+mn-ea"/>
              <a:cs typeface="+mn-cs"/>
            </a:rPr>
            <a:t>Ultimate Project Plan Advanced Excel Template</a:t>
          </a:r>
        </a:p>
        <a:p>
          <a:pPr marL="0" marR="0" indent="0" algn="ctr" defTabSz="914400" eaLnBrk="1" fontAlgn="auto" latinLnBrk="0" hangingPunct="1">
            <a:lnSpc>
              <a:spcPct val="100000"/>
            </a:lnSpc>
            <a:spcBef>
              <a:spcPts val="0"/>
            </a:spcBef>
            <a:spcAft>
              <a:spcPts val="0"/>
            </a:spcAft>
            <a:buClrTx/>
            <a:buSzTx/>
            <a:buFontTx/>
            <a:buNone/>
            <a:tabLst/>
            <a:defRPr/>
          </a:pPr>
          <a:r>
            <a:rPr lang="nl-NL" sz="1400" b="0" i="0">
              <a:solidFill>
                <a:schemeClr val="accent6"/>
              </a:solidFill>
              <a:effectLst/>
              <a:latin typeface="Bell Gothic Std Black" pitchFamily="34" charset="0"/>
              <a:ea typeface="+mn-ea"/>
              <a:cs typeface="+mn-cs"/>
            </a:rPr>
            <a:t>The Most Powerful Project Planning Template on the Market</a:t>
          </a:r>
          <a:endParaRPr lang="nl-NL" sz="1050">
            <a:solidFill>
              <a:schemeClr val="accent6"/>
            </a:solidFill>
            <a:latin typeface="Bell Gothic Std Black" pitchFamily="34" charset="0"/>
          </a:endParaRPr>
        </a:p>
      </xdr:txBody>
    </xdr:sp>
    <xdr:clientData/>
  </xdr:twoCellAnchor>
  <xdr:twoCellAnchor>
    <xdr:from>
      <xdr:col>12</xdr:col>
      <xdr:colOff>57151</xdr:colOff>
      <xdr:row>2</xdr:row>
      <xdr:rowOff>9525</xdr:rowOff>
    </xdr:from>
    <xdr:to>
      <xdr:col>14</xdr:col>
      <xdr:colOff>381001</xdr:colOff>
      <xdr:row>4</xdr:row>
      <xdr:rowOff>66675</xdr:rowOff>
    </xdr:to>
    <xdr:sp macro="" textlink="">
      <xdr:nvSpPr>
        <xdr:cNvPr id="7" name="Rectangle 6">
          <a:hlinkClick xmlns:r="http://schemas.openxmlformats.org/officeDocument/2006/relationships" r:id="rId1" tooltip="Analysistabs® Premium Project Management Templates"/>
          <a:extLst>
            <a:ext uri="{FF2B5EF4-FFF2-40B4-BE49-F238E27FC236}">
              <a16:creationId xmlns:a16="http://schemas.microsoft.com/office/drawing/2014/main" id="{00000000-0008-0000-0400-000007000000}"/>
            </a:ext>
          </a:extLst>
        </xdr:cNvPr>
        <xdr:cNvSpPr/>
      </xdr:nvSpPr>
      <xdr:spPr>
        <a:xfrm>
          <a:off x="6762751" y="390525"/>
          <a:ext cx="1543050" cy="438150"/>
        </a:xfrm>
        <a:prstGeom prst="rect">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mn-lt"/>
              <a:ea typeface="+mn-ea"/>
              <a:cs typeface="+mn-cs"/>
            </a:rPr>
            <a:t>View Details </a:t>
          </a:r>
          <a:r>
            <a:rPr lang="nl-NL" sz="1600" b="1" i="0">
              <a:solidFill>
                <a:schemeClr val="bg1"/>
              </a:solidFill>
              <a:effectLst/>
              <a:latin typeface="Webdings" panose="05030102010509060703" pitchFamily="18" charset="2"/>
              <a:ea typeface="+mn-ea"/>
              <a:cs typeface="+mn-cs"/>
            </a:rPr>
            <a:t>4</a:t>
          </a:r>
        </a:p>
      </xdr:txBody>
    </xdr:sp>
    <xdr:clientData/>
  </xdr:twoCellAnchor>
  <xdr:twoCellAnchor>
    <xdr:from>
      <xdr:col>0</xdr:col>
      <xdr:colOff>209550</xdr:colOff>
      <xdr:row>85</xdr:row>
      <xdr:rowOff>19050</xdr:rowOff>
    </xdr:from>
    <xdr:to>
      <xdr:col>10</xdr:col>
      <xdr:colOff>428625</xdr:colOff>
      <xdr:row>89</xdr:row>
      <xdr:rowOff>19050</xdr:rowOff>
    </xdr:to>
    <xdr:sp macro="" textlink="">
      <xdr:nvSpPr>
        <xdr:cNvPr id="8" name="Rectangle 7">
          <a:extLst>
            <a:ext uri="{FF2B5EF4-FFF2-40B4-BE49-F238E27FC236}">
              <a16:creationId xmlns:a16="http://schemas.microsoft.com/office/drawing/2014/main" id="{00000000-0008-0000-0400-000008000000}"/>
            </a:ext>
          </a:extLst>
        </xdr:cNvPr>
        <xdr:cNvSpPr/>
      </xdr:nvSpPr>
      <xdr:spPr>
        <a:xfrm>
          <a:off x="209550" y="15671800"/>
          <a:ext cx="5972175" cy="7366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2000" b="1" i="0">
              <a:solidFill>
                <a:schemeClr val="accent4"/>
              </a:solidFill>
              <a:effectLst/>
              <a:latin typeface="Bell Gothic Std Black" pitchFamily="34" charset="0"/>
              <a:ea typeface="+mn-ea"/>
              <a:cs typeface="+mn-cs"/>
            </a:rPr>
            <a:t>Our Most Popular Project Management </a:t>
          </a:r>
          <a:r>
            <a:rPr lang="nl-NL" sz="2000" b="1" i="0" baseline="0">
              <a:solidFill>
                <a:schemeClr val="accent4"/>
              </a:solidFill>
              <a:effectLst/>
              <a:latin typeface="Bell Gothic Std Black" pitchFamily="34" charset="0"/>
              <a:ea typeface="+mn-ea"/>
              <a:cs typeface="+mn-cs"/>
            </a:rPr>
            <a:t>Templates </a:t>
          </a:r>
          <a:endParaRPr lang="nl-NL" sz="2000" b="1" i="0">
            <a:solidFill>
              <a:schemeClr val="accent4"/>
            </a:solidFill>
            <a:effectLst/>
            <a:latin typeface="Bell Gothic Std Black" pitchFamily="34" charset="0"/>
            <a:ea typeface="+mn-ea"/>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nl-NL" sz="1400" b="0" i="0">
              <a:solidFill>
                <a:schemeClr val="accent6"/>
              </a:solidFill>
              <a:effectLst/>
              <a:latin typeface="Bell Gothic Std Black" pitchFamily="34" charset="0"/>
              <a:ea typeface="+mn-ea"/>
              <a:cs typeface="+mn-cs"/>
            </a:rPr>
            <a:t>Excel Templates</a:t>
          </a:r>
          <a:r>
            <a:rPr lang="nl-NL" sz="1400" b="0" i="0" baseline="0">
              <a:solidFill>
                <a:schemeClr val="accent6"/>
              </a:solidFill>
              <a:effectLst/>
              <a:latin typeface="Bell Gothic Std Black" pitchFamily="34" charset="0"/>
              <a:ea typeface="+mn-ea"/>
              <a:cs typeface="+mn-cs"/>
            </a:rPr>
            <a:t> |</a:t>
          </a:r>
          <a:r>
            <a:rPr lang="nl-NL" sz="1400" b="0" i="0">
              <a:solidFill>
                <a:schemeClr val="accent6"/>
              </a:solidFill>
              <a:effectLst/>
              <a:latin typeface="Bell Gothic Std Black" pitchFamily="34" charset="0"/>
              <a:ea typeface="+mn-ea"/>
              <a:cs typeface="+mn-cs"/>
            </a:rPr>
            <a:t> PowerPoint</a:t>
          </a:r>
          <a:r>
            <a:rPr lang="nl-NL" sz="1400" b="0" i="0" baseline="0">
              <a:solidFill>
                <a:schemeClr val="accent6"/>
              </a:solidFill>
              <a:effectLst/>
              <a:latin typeface="Bell Gothic Std Black" pitchFamily="34" charset="0"/>
              <a:ea typeface="+mn-ea"/>
              <a:cs typeface="+mn-cs"/>
            </a:rPr>
            <a:t> Templates | MS Word Templates</a:t>
          </a:r>
          <a:endParaRPr lang="nl-NL" sz="1050">
            <a:solidFill>
              <a:schemeClr val="accent6"/>
            </a:solidFill>
            <a:latin typeface="Bell Gothic Std Black" pitchFamily="34" charset="0"/>
          </a:endParaRPr>
        </a:p>
      </xdr:txBody>
    </xdr:sp>
    <xdr:clientData/>
  </xdr:twoCellAnchor>
  <xdr:twoCellAnchor>
    <xdr:from>
      <xdr:col>10</xdr:col>
      <xdr:colOff>412750</xdr:colOff>
      <xdr:row>85</xdr:row>
      <xdr:rowOff>171450</xdr:rowOff>
    </xdr:from>
    <xdr:to>
      <xdr:col>14</xdr:col>
      <xdr:colOff>365125</xdr:colOff>
      <xdr:row>88</xdr:row>
      <xdr:rowOff>47625</xdr:rowOff>
    </xdr:to>
    <xdr:sp macro="" textlink="">
      <xdr:nvSpPr>
        <xdr:cNvPr id="9" name="Rectangle 8">
          <a:hlinkClick xmlns:r="http://schemas.openxmlformats.org/officeDocument/2006/relationships" r:id="rId1" tooltip="Analysistabs® Premium Project Management Templates"/>
          <a:extLst>
            <a:ext uri="{FF2B5EF4-FFF2-40B4-BE49-F238E27FC236}">
              <a16:creationId xmlns:a16="http://schemas.microsoft.com/office/drawing/2014/main" id="{00000000-0008-0000-0400-000009000000}"/>
            </a:ext>
          </a:extLst>
        </xdr:cNvPr>
        <xdr:cNvSpPr/>
      </xdr:nvSpPr>
      <xdr:spPr>
        <a:xfrm>
          <a:off x="6165850" y="15824200"/>
          <a:ext cx="2390775" cy="428625"/>
        </a:xfrm>
        <a:prstGeom prst="rect">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nl-NL" sz="1600" b="1" i="0">
              <a:solidFill>
                <a:schemeClr val="bg1"/>
              </a:solidFill>
              <a:effectLst/>
              <a:latin typeface="+mn-lt"/>
              <a:ea typeface="+mn-ea"/>
              <a:cs typeface="+mn-cs"/>
            </a:rPr>
            <a:t>Browse All Templates</a:t>
          </a:r>
          <a:r>
            <a:rPr lang="nl-NL" sz="1600" b="1" i="0">
              <a:solidFill>
                <a:schemeClr val="bg1"/>
              </a:solidFill>
              <a:effectLst/>
              <a:latin typeface="Webdings" panose="05030102010509060703" pitchFamily="18" charset="2"/>
              <a:ea typeface="+mn-ea"/>
              <a:cs typeface="+mn-cs"/>
            </a:rPr>
            <a:t>4</a:t>
          </a:r>
          <a:endParaRPr lang="nl-NL" sz="900">
            <a:solidFill>
              <a:schemeClr val="bg1"/>
            </a:solidFill>
            <a:latin typeface="Webdings" panose="05030102010509060703" pitchFamily="18" charset="2"/>
          </a:endParaRPr>
        </a:p>
      </xdr:txBody>
    </xdr:sp>
    <xdr:clientData/>
  </xdr:twoCellAnchor>
  <xdr:twoCellAnchor editAs="oneCell">
    <xdr:from>
      <xdr:col>1</xdr:col>
      <xdr:colOff>9525</xdr:colOff>
      <xdr:row>6</xdr:row>
      <xdr:rowOff>28575</xdr:rowOff>
    </xdr:from>
    <xdr:to>
      <xdr:col>15</xdr:col>
      <xdr:colOff>0</xdr:colOff>
      <xdr:row>35</xdr:row>
      <xdr:rowOff>170232</xdr:rowOff>
    </xdr:to>
    <xdr:pic>
      <xdr:nvPicPr>
        <xdr:cNvPr id="3" name="Picture 2">
          <a:hlinkClick xmlns:r="http://schemas.openxmlformats.org/officeDocument/2006/relationships" r:id="rId1" tooltip="Analysistabs® Premium Project Management Templates"/>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3"/>
        <a:stretch>
          <a:fillRect/>
        </a:stretch>
      </xdr:blipFill>
      <xdr:spPr>
        <a:xfrm>
          <a:off x="9525" y="1171575"/>
          <a:ext cx="8524875" cy="5666157"/>
        </a:xfrm>
        <a:prstGeom prst="rect">
          <a:avLst/>
        </a:prstGeom>
      </xdr:spPr>
    </xdr:pic>
    <xdr:clientData/>
  </xdr:twoCellAnchor>
  <xdr:twoCellAnchor>
    <xdr:from>
      <xdr:col>1</xdr:col>
      <xdr:colOff>171452</xdr:colOff>
      <xdr:row>89</xdr:row>
      <xdr:rowOff>184149</xdr:rowOff>
    </xdr:from>
    <xdr:to>
      <xdr:col>14</xdr:col>
      <xdr:colOff>397877</xdr:colOff>
      <xdr:row>113</xdr:row>
      <xdr:rowOff>153669</xdr:rowOff>
    </xdr:to>
    <xdr:sp macro="" textlink="">
      <xdr:nvSpPr>
        <xdr:cNvPr id="6" name="Rectangle 5">
          <a:hlinkClick xmlns:r="http://schemas.openxmlformats.org/officeDocument/2006/relationships" r:id="rId1" tooltip="Analysistabs® Premium Project Management Templates"/>
          <a:extLst>
            <a:ext uri="{FF2B5EF4-FFF2-40B4-BE49-F238E27FC236}">
              <a16:creationId xmlns:a16="http://schemas.microsoft.com/office/drawing/2014/main" id="{31BDE1EE-23AB-4EF8-A8E5-E860BBD29C4A}"/>
            </a:ext>
          </a:extLst>
        </xdr:cNvPr>
        <xdr:cNvSpPr>
          <a:spLocks noChangeAspect="1"/>
        </xdr:cNvSpPr>
      </xdr:nvSpPr>
      <xdr:spPr>
        <a:xfrm>
          <a:off x="438152" y="16573499"/>
          <a:ext cx="8151225" cy="4389120"/>
        </a:xfrm>
        <a:prstGeom prst="rect">
          <a:avLst/>
        </a:prstGeom>
        <a:blipFill>
          <a:blip xmlns:r="http://schemas.openxmlformats.org/officeDocument/2006/relationships" r:embed="rId4"/>
          <a:stretch>
            <a:fillRect/>
          </a:stretch>
        </a:blipFill>
        <a:ln>
          <a:noFill/>
        </a:ln>
        <a:effectLst>
          <a:outerShdw blurRad="63500" sx="102000" sy="102000" algn="ctr"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nl-NL"/>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457200</xdr:colOff>
      <xdr:row>1</xdr:row>
      <xdr:rowOff>155141</xdr:rowOff>
    </xdr:from>
    <xdr:to>
      <xdr:col>11</xdr:col>
      <xdr:colOff>457200</xdr:colOff>
      <xdr:row>1</xdr:row>
      <xdr:rowOff>472774</xdr:rowOff>
    </xdr:to>
    <xdr:pic>
      <xdr:nvPicPr>
        <xdr:cNvPr id="2" name="Picture 1">
          <a:hlinkClick xmlns:r="http://schemas.openxmlformats.org/officeDocument/2006/relationships" r:id="rId1" tooltip="Excelx.com"/>
          <a:extLst>
            <a:ext uri="{FF2B5EF4-FFF2-40B4-BE49-F238E27FC236}">
              <a16:creationId xmlns:a16="http://schemas.microsoft.com/office/drawing/2014/main" id="{27F2FA2B-2179-43A1-808F-3FFDC394DF3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5638800" y="155141"/>
          <a:ext cx="1943100" cy="317633"/>
        </a:xfrm>
        <a:prstGeom prst="rect">
          <a:avLst/>
        </a:prstGeom>
        <a:noFill/>
        <a:ln cap="flat">
          <a:noFill/>
          <a:prstDash val="solid"/>
          <a:miter/>
        </a:ln>
        <a:effectLst/>
      </xdr:spPr>
    </xdr:pic>
    <xdr:clientData/>
  </xdr:twoCellAnchor>
  <xdr:twoCellAnchor editAs="oneCell">
    <xdr:from>
      <xdr:col>0</xdr:col>
      <xdr:colOff>114492</xdr:colOff>
      <xdr:row>1</xdr:row>
      <xdr:rowOff>95250</xdr:rowOff>
    </xdr:from>
    <xdr:to>
      <xdr:col>0</xdr:col>
      <xdr:colOff>536676</xdr:colOff>
      <xdr:row>1</xdr:row>
      <xdr:rowOff>515316</xdr:rowOff>
    </xdr:to>
    <xdr:pic>
      <xdr:nvPicPr>
        <xdr:cNvPr id="3" name="Picture 2">
          <a:hlinkClick xmlns:r="http://schemas.openxmlformats.org/officeDocument/2006/relationships" r:id="rId3" tooltip="Analysistabs®"/>
          <a:extLst>
            <a:ext uri="{FF2B5EF4-FFF2-40B4-BE49-F238E27FC236}">
              <a16:creationId xmlns:a16="http://schemas.microsoft.com/office/drawing/2014/main" id="{FF67EAAF-7278-48E9-A2AF-599E61B6132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4492" y="95250"/>
          <a:ext cx="422184" cy="420066"/>
        </a:xfrm>
        <a:prstGeom prst="rect">
          <a:avLst/>
        </a:prstGeom>
      </xdr:spPr>
    </xdr:pic>
    <xdr:clientData/>
  </xdr:twoCellAnchor>
  <xdr:oneCellAnchor>
    <xdr:from>
      <xdr:col>0</xdr:col>
      <xdr:colOff>495300</xdr:colOff>
      <xdr:row>32</xdr:row>
      <xdr:rowOff>104776</xdr:rowOff>
    </xdr:from>
    <xdr:ext cx="6057900" cy="866774"/>
    <xdr:sp macro="" textlink="">
      <xdr:nvSpPr>
        <xdr:cNvPr id="4" name="TextBox 3">
          <a:extLst>
            <a:ext uri="{FF2B5EF4-FFF2-40B4-BE49-F238E27FC236}">
              <a16:creationId xmlns:a16="http://schemas.microsoft.com/office/drawing/2014/main" id="{7AA75CE0-B205-4EFD-BFD0-A56ACD990EFC}"/>
            </a:ext>
          </a:extLst>
        </xdr:cNvPr>
        <xdr:cNvSpPr txBox="1"/>
      </xdr:nvSpPr>
      <xdr:spPr>
        <a:xfrm>
          <a:off x="495300" y="7588705"/>
          <a:ext cx="6057900" cy="866774"/>
        </a:xfrm>
        <a:prstGeom prst="rect">
          <a:avLst/>
        </a:prstGeom>
        <a:solidFill>
          <a:srgbClr val="BCC0C8"/>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en-IN" sz="1200" b="1"/>
            <a:t>Disclaimer: </a:t>
          </a:r>
          <a:r>
            <a:rPr lang="en-IN" sz="1200"/>
            <a:t>The information on Excelx.com, including articles, examples, and templates, is for your reference only. We try our best to keep it accurate, but we can't guarantee it's always perfect. If you use this information, you take full responsibility for any risks.</a:t>
          </a:r>
        </a:p>
      </xdr:txBody>
    </xdr:sp>
    <xdr:clientData/>
  </xdr:oneCellAnchor>
  <xdr:twoCellAnchor>
    <xdr:from>
      <xdr:col>1</xdr:col>
      <xdr:colOff>38100</xdr:colOff>
      <xdr:row>26</xdr:row>
      <xdr:rowOff>95250</xdr:rowOff>
    </xdr:from>
    <xdr:to>
      <xdr:col>3</xdr:col>
      <xdr:colOff>171449</xdr:colOff>
      <xdr:row>29</xdr:row>
      <xdr:rowOff>80010</xdr:rowOff>
    </xdr:to>
    <xdr:sp macro="" textlink="">
      <xdr:nvSpPr>
        <xdr:cNvPr id="5" name="Graphic 40" descr="Information with solid fill">
          <a:hlinkClick xmlns:r="http://schemas.openxmlformats.org/officeDocument/2006/relationships" r:id="rId1" tooltip="Excelx.com BLOG"/>
          <a:extLst>
            <a:ext uri="{FF2B5EF4-FFF2-40B4-BE49-F238E27FC236}">
              <a16:creationId xmlns:a16="http://schemas.microsoft.com/office/drawing/2014/main" id="{1F91AE66-8D4C-454F-B77D-73C76A9B1370}"/>
            </a:ext>
          </a:extLst>
        </xdr:cNvPr>
        <xdr:cNvSpPr>
          <a:spLocks noChangeAspect="1"/>
        </xdr:cNvSpPr>
      </xdr:nvSpPr>
      <xdr:spPr>
        <a:xfrm>
          <a:off x="685800" y="6653893"/>
          <a:ext cx="1428749" cy="354874"/>
        </a:xfrm>
        <a:prstGeom prst="roundRect">
          <a:avLst>
            <a:gd name="adj" fmla="val 21354"/>
          </a:avLst>
        </a:prstGeom>
        <a:gradFill flip="none" rotWithShape="1">
          <a:gsLst>
            <a:gs pos="0">
              <a:schemeClr val="accent4">
                <a:lumMod val="67000"/>
              </a:schemeClr>
            </a:gs>
            <a:gs pos="48000">
              <a:schemeClr val="accent4">
                <a:lumMod val="97000"/>
                <a:lumOff val="3000"/>
              </a:schemeClr>
            </a:gs>
            <a:gs pos="100000">
              <a:schemeClr val="accent4">
                <a:lumMod val="60000"/>
                <a:lumOff val="40000"/>
              </a:schemeClr>
            </a:gs>
          </a:gsLst>
          <a:lin ang="16200000" scaled="1"/>
          <a:tileRect/>
        </a:gradFill>
        <a:ln>
          <a:noFill/>
        </a:ln>
      </xdr:spPr>
      <xdr:style>
        <a:lnRef idx="0">
          <a:scrgbClr r="0" g="0" b="0"/>
        </a:lnRef>
        <a:fillRef idx="0">
          <a:scrgbClr r="0" g="0" b="0"/>
        </a:fillRef>
        <a:effectRef idx="0">
          <a:scrgbClr r="0" g="0" b="0"/>
        </a:effectRef>
        <a:fontRef idx="minor">
          <a:schemeClr val="lt1"/>
        </a:fontRef>
      </xdr:style>
      <xdr:txBody>
        <a:bodyPr rtlCol="0" anchor="ctr"/>
        <a:lstStyle/>
        <a:p>
          <a:pPr algn="ctr"/>
          <a:r>
            <a:rPr lang="en-IN" b="1"/>
            <a:t>Excel</a:t>
          </a:r>
          <a:r>
            <a:rPr lang="en-IN" b="1" baseline="0"/>
            <a:t> Blog </a:t>
          </a:r>
          <a:endParaRPr lang="en-IN" b="1"/>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1:G101" totalsRowShown="0" headerRowDxfId="16" dataDxfId="15" tableBorderDxfId="14">
  <tableColumns count="6">
    <tableColumn id="6" xr3:uid="{00000000-0010-0000-0000-000006000000}" name="Project" dataDxfId="13"/>
    <tableColumn id="1" xr3:uid="{00000000-0010-0000-0000-000001000000}" name="Task" dataDxfId="12"/>
    <tableColumn id="2" xr3:uid="{00000000-0010-0000-0000-000002000000}" name="Responsible" dataDxfId="11"/>
    <tableColumn id="3" xr3:uid="{00000000-0010-0000-0000-000003000000}" name="Start Date" dataDxfId="10"/>
    <tableColumn id="4" xr3:uid="{00000000-0010-0000-0000-000004000000}" name="Days Required" dataDxfId="9"/>
    <tableColumn id="5" xr3:uid="{00000000-0010-0000-0000-000005000000}" name="Progress" dataDxfId="8"/>
  </tableColumns>
  <tableStyleInfo name="TableStyleAnalysistabs" showFirstColumn="0" showLastColumn="0" showRowStripes="1" showColumnStripes="0"/>
</table>
</file>

<file path=xl/theme/theme1.xml><?xml version="1.0" encoding="utf-8"?>
<a:theme xmlns:a="http://schemas.openxmlformats.org/drawingml/2006/main" name="Office Theme">
  <a:themeElements>
    <a:clrScheme name="Analysistabs CT MC2">
      <a:dk1>
        <a:srgbClr val="262626"/>
      </a:dk1>
      <a:lt1>
        <a:srgbClr val="FFFFFF"/>
      </a:lt1>
      <a:dk2>
        <a:srgbClr val="262626"/>
      </a:dk2>
      <a:lt2>
        <a:srgbClr val="FFFFFF"/>
      </a:lt2>
      <a:accent1>
        <a:srgbClr val="E03D12"/>
      </a:accent1>
      <a:accent2>
        <a:srgbClr val="FAB60D"/>
      </a:accent2>
      <a:accent3>
        <a:srgbClr val="36CD5A"/>
      </a:accent3>
      <a:accent4>
        <a:srgbClr val="1E9ECD"/>
      </a:accent4>
      <a:accent5>
        <a:srgbClr val="B7EA43"/>
      </a:accent5>
      <a:accent6>
        <a:srgbClr val="49526F"/>
      </a:accent6>
      <a:hlink>
        <a:srgbClr val="FFFFFF"/>
      </a:hlink>
      <a:folHlink>
        <a:srgbClr val="595959"/>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98"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4BCC5F4F-9EB8-4026-816F-2980DD911EFF}">
  <we:reference id="wa200009404" version="1.0.0.8" store="en-US" storeType="OMEX"/>
  <we:alternateReferences>
    <we:reference id="WA200009404" version="1.0.0.8" store="" storeType="OMEX"/>
  </we:alternateReferences>
  <we:properties>
    <we:property name="claude.fileId" value="&quot;ba3c9938-a4f1-421d-9ab4-667e7fcdfa4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hyperlink" Target="https://analysistabs.org/project-management/?utm_source=xlx&amp;utm_medium=xlpplan2026" TargetMode="External"/><Relationship Id="rId13" Type="http://schemas.openxmlformats.org/officeDocument/2006/relationships/printerSettings" Target="../printerSettings/printerSettings1.bin"/><Relationship Id="rId3" Type="http://schemas.openxmlformats.org/officeDocument/2006/relationships/hyperlink" Target="https://excelx.com/templates/?utm_source=xlx&amp;utm_medium=xlpplan2026" TargetMode="External"/><Relationship Id="rId7" Type="http://schemas.openxmlformats.org/officeDocument/2006/relationships/hyperlink" Target="https://analysistabs.org/project-management/?utm_source=xlx&amp;utm_medium=xlpplan2026" TargetMode="External"/><Relationship Id="rId12" Type="http://schemas.openxmlformats.org/officeDocument/2006/relationships/hyperlink" Target="https://excelx.com/templates/?utm_source=xlx&amp;utm_medium=xlpplan2026" TargetMode="External"/><Relationship Id="rId2" Type="http://schemas.openxmlformats.org/officeDocument/2006/relationships/hyperlink" Target="https://excelx.com/templates/?utm_source=xlx&amp;utm_medium=xlpplan2026" TargetMode="External"/><Relationship Id="rId1" Type="http://schemas.openxmlformats.org/officeDocument/2006/relationships/hyperlink" Target="https://excelx.com/templates/?utm_source=xlx&amp;utm_medium=xlpplan2026" TargetMode="External"/><Relationship Id="rId6" Type="http://schemas.openxmlformats.org/officeDocument/2006/relationships/hyperlink" Target="https://analysistabs.org/project-management/?utm_source=xlx&amp;utm_medium=xlpplan2026" TargetMode="External"/><Relationship Id="rId11" Type="http://schemas.openxmlformats.org/officeDocument/2006/relationships/hyperlink" Target="https://analysistabs.org/project-management/?utm_source=xlx&amp;utm_medium=xlpplan2026&amp;utm_campaign=intro" TargetMode="External"/><Relationship Id="rId5" Type="http://schemas.openxmlformats.org/officeDocument/2006/relationships/hyperlink" Target="https://excelx.com/templates/?utm_source=xlx&amp;utm_medium=xlpplan2026" TargetMode="External"/><Relationship Id="rId10" Type="http://schemas.openxmlformats.org/officeDocument/2006/relationships/hyperlink" Target="https://analysistabs.org/project-management/?utm_source=xlx&amp;utm_medium=xlpplan2026" TargetMode="External"/><Relationship Id="rId4" Type="http://schemas.openxmlformats.org/officeDocument/2006/relationships/hyperlink" Target="https://excelx.com/templates/?utm_source=xlx&amp;utm_medium=xlpplan2026" TargetMode="External"/><Relationship Id="rId9" Type="http://schemas.openxmlformats.org/officeDocument/2006/relationships/hyperlink" Target="https://analysistabs.org/project-management/?utm_source=xlx&amp;utm_medium=xlpplan2026"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56764-451E-4827-A161-9CF3E9436EA2}">
  <sheetPr codeName="Sheet6"/>
  <dimension ref="A1:P63"/>
  <sheetViews>
    <sheetView showGridLines="0" showRowColHeaders="0" zoomScale="87" zoomScaleNormal="87" workbookViewId="0"/>
  </sheetViews>
  <sheetFormatPr defaultColWidth="0" defaultRowHeight="0" customHeight="1" zeroHeight="1"/>
  <cols>
    <col min="1" max="1" width="2.6328125" customWidth="1"/>
    <col min="2" max="2" width="0.81640625" customWidth="1"/>
    <col min="3" max="3" width="15.54296875" customWidth="1"/>
    <col min="4" max="8" width="13" customWidth="1"/>
    <col min="9" max="9" width="20.453125" customWidth="1"/>
    <col min="10" max="10" width="4.6328125" customWidth="1"/>
    <col min="11" max="11" width="0.81640625" customWidth="1"/>
    <col min="12" max="15" width="22.7265625" customWidth="1"/>
    <col min="16" max="16" width="2.6328125" customWidth="1"/>
    <col min="17" max="16384" width="9.1796875" hidden="1"/>
  </cols>
  <sheetData>
    <row r="1" spans="2:15" ht="10" customHeight="1"/>
    <row r="2" spans="2:15" ht="50.15" customHeight="1">
      <c r="B2" s="211"/>
      <c r="C2" s="9"/>
      <c r="D2" s="212" t="s">
        <v>56</v>
      </c>
      <c r="E2" s="212"/>
      <c r="F2" s="212"/>
      <c r="G2" s="212"/>
      <c r="H2" s="212"/>
      <c r="I2" s="212"/>
      <c r="K2" s="213"/>
      <c r="L2" s="214" t="s">
        <v>43</v>
      </c>
      <c r="M2" s="214"/>
      <c r="N2" s="214"/>
      <c r="O2" s="214"/>
    </row>
    <row r="3" spans="2:15" ht="50.15" customHeight="1">
      <c r="B3" s="211"/>
      <c r="C3" s="9"/>
      <c r="D3" s="215" t="s">
        <v>40</v>
      </c>
      <c r="E3" s="215"/>
      <c r="F3" s="215"/>
      <c r="G3" s="215"/>
      <c r="H3" s="215"/>
      <c r="I3" s="215"/>
      <c r="K3" s="213"/>
      <c r="L3" s="214"/>
      <c r="M3" s="214"/>
      <c r="N3" s="214"/>
      <c r="O3" s="214"/>
    </row>
    <row r="4" spans="2:15" ht="15" customHeight="1">
      <c r="K4" s="213"/>
      <c r="L4" s="4"/>
      <c r="M4" s="4"/>
      <c r="N4" s="4"/>
      <c r="O4" s="4"/>
    </row>
    <row r="5" spans="2:15" ht="30" customHeight="1">
      <c r="B5" s="4"/>
      <c r="C5" s="203" t="s">
        <v>269</v>
      </c>
      <c r="D5" s="202" t="s">
        <v>57</v>
      </c>
      <c r="E5" s="202"/>
      <c r="F5" s="202"/>
      <c r="G5" s="202"/>
      <c r="H5" s="202"/>
      <c r="I5" s="216"/>
      <c r="K5" s="213"/>
      <c r="L5" s="16"/>
      <c r="M5" s="16"/>
      <c r="N5" s="16"/>
      <c r="O5" s="16"/>
    </row>
    <row r="6" spans="2:15" ht="30" customHeight="1">
      <c r="B6" s="4"/>
      <c r="C6" s="203"/>
      <c r="D6" s="202"/>
      <c r="E6" s="202"/>
      <c r="F6" s="202"/>
      <c r="G6" s="202"/>
      <c r="H6" s="202"/>
      <c r="I6" s="216"/>
      <c r="K6" s="213"/>
      <c r="L6" s="16"/>
      <c r="M6" s="16"/>
      <c r="N6" s="16"/>
      <c r="O6" s="16"/>
    </row>
    <row r="7" spans="2:15" ht="19" customHeight="1">
      <c r="B7" s="4"/>
      <c r="C7" s="204" t="s">
        <v>268</v>
      </c>
      <c r="D7" s="205" t="s">
        <v>267</v>
      </c>
      <c r="E7" s="205"/>
      <c r="F7" s="205"/>
      <c r="G7" s="205"/>
      <c r="H7" s="205"/>
      <c r="I7" s="216"/>
      <c r="K7" s="213"/>
      <c r="L7" s="16"/>
      <c r="M7" s="16"/>
      <c r="N7" s="16"/>
      <c r="O7" s="16"/>
    </row>
    <row r="8" spans="2:15" ht="25" customHeight="1">
      <c r="B8" s="4"/>
      <c r="C8" s="204"/>
      <c r="D8" s="205"/>
      <c r="E8" s="205"/>
      <c r="F8" s="205"/>
      <c r="G8" s="205"/>
      <c r="H8" s="205"/>
      <c r="I8" s="216"/>
      <c r="K8" s="213"/>
      <c r="L8" s="16"/>
      <c r="M8" s="16"/>
      <c r="N8" s="16"/>
      <c r="O8" s="16"/>
    </row>
    <row r="9" spans="2:15" ht="5.15" customHeight="1">
      <c r="B9" s="4"/>
      <c r="C9" s="204"/>
      <c r="D9" s="205"/>
      <c r="E9" s="205"/>
      <c r="F9" s="205"/>
      <c r="G9" s="205"/>
      <c r="H9" s="205"/>
      <c r="I9" s="216"/>
      <c r="K9" s="213"/>
      <c r="L9" s="16"/>
      <c r="M9" s="16"/>
      <c r="N9" s="16"/>
      <c r="O9" s="16"/>
    </row>
    <row r="10" spans="2:15" ht="25" customHeight="1">
      <c r="B10" s="4"/>
      <c r="C10" s="204"/>
      <c r="D10" s="205"/>
      <c r="E10" s="205"/>
      <c r="F10" s="205"/>
      <c r="G10" s="205"/>
      <c r="H10" s="205"/>
      <c r="I10" s="216"/>
      <c r="K10" s="213"/>
      <c r="L10" s="16"/>
      <c r="M10" s="16"/>
      <c r="N10" s="16"/>
      <c r="O10" s="16"/>
    </row>
    <row r="11" spans="2:15" ht="25" customHeight="1">
      <c r="B11" s="4"/>
      <c r="C11" s="204"/>
      <c r="D11" s="205"/>
      <c r="E11" s="205"/>
      <c r="F11" s="205"/>
      <c r="G11" s="205"/>
      <c r="H11" s="205"/>
      <c r="I11" s="216"/>
      <c r="K11" s="213"/>
      <c r="L11" s="16"/>
      <c r="M11" s="16"/>
      <c r="N11" s="16"/>
      <c r="O11" s="16"/>
    </row>
    <row r="12" spans="2:15" ht="25" customHeight="1">
      <c r="B12" s="4"/>
      <c r="C12" s="204"/>
      <c r="D12" s="205"/>
      <c r="E12" s="205"/>
      <c r="F12" s="205"/>
      <c r="G12" s="205"/>
      <c r="H12" s="205"/>
      <c r="I12" s="216"/>
      <c r="K12" s="213"/>
      <c r="L12" s="16"/>
      <c r="M12" s="16"/>
      <c r="N12" s="16"/>
      <c r="O12" s="16"/>
    </row>
    <row r="13" spans="2:15" ht="5.15" customHeight="1">
      <c r="C13" s="17"/>
      <c r="D13" s="160"/>
      <c r="E13" s="160"/>
      <c r="F13" s="160"/>
      <c r="G13" s="160"/>
      <c r="H13" s="160"/>
      <c r="K13" s="213"/>
      <c r="L13" s="16"/>
      <c r="M13" s="16"/>
      <c r="N13" s="16"/>
      <c r="O13" s="16"/>
    </row>
    <row r="14" spans="2:15" ht="25" customHeight="1">
      <c r="B14" s="4"/>
      <c r="C14" s="218" t="s">
        <v>265</v>
      </c>
      <c r="D14" s="219" t="s">
        <v>261</v>
      </c>
      <c r="E14" s="219"/>
      <c r="F14" s="219"/>
      <c r="G14" s="219"/>
      <c r="H14" s="219"/>
      <c r="I14" s="220"/>
      <c r="K14" s="213"/>
      <c r="L14" s="16"/>
      <c r="M14" s="16"/>
      <c r="N14" s="16"/>
      <c r="O14" s="16"/>
    </row>
    <row r="15" spans="2:15" ht="25" customHeight="1">
      <c r="B15" s="4"/>
      <c r="C15" s="218"/>
      <c r="D15" s="219"/>
      <c r="E15" s="219"/>
      <c r="F15" s="219"/>
      <c r="G15" s="219"/>
      <c r="H15" s="219"/>
      <c r="I15" s="220"/>
      <c r="K15" s="213"/>
      <c r="L15" s="16"/>
      <c r="M15" s="16"/>
      <c r="N15" s="16"/>
      <c r="O15" s="16"/>
    </row>
    <row r="16" spans="2:15" ht="25" customHeight="1">
      <c r="B16" s="4"/>
      <c r="C16" s="218"/>
      <c r="D16" s="219"/>
      <c r="E16" s="219"/>
      <c r="F16" s="219"/>
      <c r="G16" s="219"/>
      <c r="H16" s="219"/>
      <c r="I16" s="220"/>
      <c r="K16" s="213"/>
      <c r="L16" s="16"/>
      <c r="M16" s="16"/>
      <c r="N16" s="16"/>
      <c r="O16" s="16"/>
    </row>
    <row r="17" spans="2:15" ht="25" customHeight="1">
      <c r="B17" s="4"/>
      <c r="C17" s="218"/>
      <c r="D17" s="219"/>
      <c r="E17" s="219"/>
      <c r="F17" s="219"/>
      <c r="G17" s="219"/>
      <c r="H17" s="219"/>
      <c r="I17" s="220"/>
      <c r="K17" s="213"/>
      <c r="L17" s="16"/>
      <c r="M17" s="16"/>
      <c r="N17" s="16"/>
      <c r="O17" s="16"/>
    </row>
    <row r="18" spans="2:15" ht="5.15" customHeight="1">
      <c r="C18" s="18"/>
      <c r="D18" s="19"/>
      <c r="E18" s="19"/>
      <c r="F18" s="19"/>
      <c r="G18" s="19"/>
      <c r="H18" s="19"/>
      <c r="I18" s="220"/>
      <c r="K18" s="213"/>
      <c r="L18" s="16"/>
      <c r="M18" s="16"/>
      <c r="N18" s="16"/>
      <c r="O18" s="16"/>
    </row>
    <row r="19" spans="2:15" ht="33" customHeight="1">
      <c r="B19" s="4"/>
      <c r="C19" s="221" t="s">
        <v>44</v>
      </c>
      <c r="D19" s="222" t="s">
        <v>45</v>
      </c>
      <c r="E19" s="222"/>
      <c r="F19" s="222"/>
      <c r="G19" s="222"/>
      <c r="H19" s="222"/>
      <c r="I19" s="220"/>
      <c r="K19" s="213"/>
      <c r="L19" s="16"/>
      <c r="M19" s="16"/>
      <c r="N19" s="16"/>
      <c r="O19" s="16"/>
    </row>
    <row r="20" spans="2:15" ht="37" customHeight="1">
      <c r="B20" s="4"/>
      <c r="C20" s="221"/>
      <c r="D20" s="223" t="s">
        <v>205</v>
      </c>
      <c r="E20" s="223"/>
      <c r="F20" s="223"/>
      <c r="G20" s="223"/>
      <c r="H20" s="223"/>
      <c r="I20" s="220"/>
      <c r="K20" s="213"/>
      <c r="L20" s="4"/>
      <c r="M20" s="4"/>
      <c r="N20" s="4"/>
      <c r="O20" s="4"/>
    </row>
    <row r="21" spans="2:15" ht="5.15" customHeight="1">
      <c r="C21" s="159"/>
      <c r="D21" s="158"/>
      <c r="E21" s="158"/>
      <c r="F21" s="158"/>
      <c r="G21" s="158"/>
      <c r="H21" s="158"/>
      <c r="I21" s="20"/>
      <c r="K21" s="213"/>
      <c r="L21" s="4"/>
      <c r="M21" s="4"/>
      <c r="N21" s="4"/>
      <c r="O21" s="4"/>
    </row>
    <row r="22" spans="2:15" ht="25" customHeight="1">
      <c r="B22" s="4"/>
      <c r="C22" s="228" t="s">
        <v>46</v>
      </c>
      <c r="D22" s="229" t="s">
        <v>47</v>
      </c>
      <c r="E22" s="229"/>
      <c r="F22" s="229"/>
      <c r="G22" s="229"/>
      <c r="H22" s="229"/>
      <c r="I22" s="220"/>
      <c r="K22" s="213"/>
      <c r="L22" s="4"/>
      <c r="M22" s="4"/>
      <c r="N22" s="4"/>
      <c r="O22" s="4"/>
    </row>
    <row r="23" spans="2:15" ht="25" customHeight="1">
      <c r="B23" s="4"/>
      <c r="C23" s="228"/>
      <c r="D23" s="230" t="s">
        <v>206</v>
      </c>
      <c r="E23" s="230"/>
      <c r="F23" s="230"/>
      <c r="G23" s="230"/>
      <c r="H23" s="230"/>
      <c r="I23" s="220"/>
      <c r="K23" s="213"/>
      <c r="L23" s="4"/>
      <c r="M23" s="4"/>
      <c r="N23" s="4"/>
      <c r="O23" s="4"/>
    </row>
    <row r="24" spans="2:15" ht="25" customHeight="1">
      <c r="B24" s="4"/>
      <c r="C24" s="228"/>
      <c r="D24" s="231" t="s">
        <v>48</v>
      </c>
      <c r="E24" s="231"/>
      <c r="F24" s="231"/>
      <c r="G24" s="231"/>
      <c r="H24" s="231"/>
      <c r="I24" s="220"/>
      <c r="K24" s="213"/>
      <c r="L24" s="21"/>
      <c r="M24" s="21"/>
      <c r="N24" s="21"/>
      <c r="O24" s="21"/>
    </row>
    <row r="25" spans="2:15" ht="25" customHeight="1">
      <c r="B25" s="4"/>
      <c r="C25" s="228"/>
      <c r="D25" s="231"/>
      <c r="E25" s="231"/>
      <c r="F25" s="231"/>
      <c r="G25" s="231"/>
      <c r="H25" s="231"/>
      <c r="I25" s="220"/>
      <c r="K25" s="213"/>
      <c r="L25" s="21"/>
      <c r="M25" s="21"/>
      <c r="N25" s="21"/>
      <c r="O25" s="21"/>
    </row>
    <row r="26" spans="2:15" ht="5" customHeight="1">
      <c r="B26" s="4"/>
      <c r="C26" s="228"/>
      <c r="D26" s="231"/>
      <c r="E26" s="231"/>
      <c r="F26" s="231"/>
      <c r="G26" s="231"/>
      <c r="H26" s="231"/>
      <c r="I26" s="220"/>
    </row>
    <row r="27" spans="2:15" ht="25" customHeight="1">
      <c r="B27" s="4"/>
      <c r="C27" s="228"/>
      <c r="D27" s="231"/>
      <c r="E27" s="231"/>
      <c r="F27" s="231"/>
      <c r="G27" s="231"/>
      <c r="H27" s="231"/>
      <c r="I27" s="220"/>
      <c r="K27" s="22"/>
      <c r="L27" s="217" t="s">
        <v>49</v>
      </c>
      <c r="M27" s="217"/>
      <c r="N27" s="217"/>
      <c r="O27" s="217"/>
    </row>
    <row r="28" spans="2:15" ht="25" customHeight="1">
      <c r="B28" s="4"/>
      <c r="C28" s="228"/>
      <c r="D28" s="231"/>
      <c r="E28" s="231"/>
      <c r="F28" s="231"/>
      <c r="G28" s="231"/>
      <c r="H28" s="231"/>
      <c r="I28" s="220"/>
      <c r="K28" s="22"/>
      <c r="L28" s="217"/>
      <c r="M28" s="217"/>
      <c r="N28" s="217"/>
      <c r="O28" s="217"/>
    </row>
    <row r="29" spans="2:15" ht="20.149999999999999" customHeight="1">
      <c r="K29" s="22"/>
      <c r="L29" s="217"/>
      <c r="M29" s="217"/>
      <c r="N29" s="217"/>
      <c r="O29" s="217"/>
    </row>
    <row r="30" spans="2:15" ht="20.149999999999999" customHeight="1">
      <c r="B30" s="224"/>
      <c r="C30" s="225" t="s">
        <v>270</v>
      </c>
      <c r="D30" s="226" t="s">
        <v>207</v>
      </c>
      <c r="E30" s="226"/>
      <c r="F30" s="226"/>
      <c r="G30" s="226"/>
      <c r="H30" s="226"/>
      <c r="I30" s="227"/>
      <c r="K30" s="22"/>
      <c r="L30" s="217"/>
      <c r="M30" s="217"/>
      <c r="N30" s="217"/>
      <c r="O30" s="217"/>
    </row>
    <row r="31" spans="2:15" ht="20.149999999999999" customHeight="1">
      <c r="B31" s="224"/>
      <c r="C31" s="225"/>
      <c r="D31" s="226"/>
      <c r="E31" s="226"/>
      <c r="F31" s="226"/>
      <c r="G31" s="226"/>
      <c r="H31" s="226"/>
      <c r="I31" s="227"/>
      <c r="K31" s="22"/>
      <c r="L31" s="23"/>
      <c r="M31" s="23"/>
      <c r="N31" s="23"/>
      <c r="O31" s="23"/>
    </row>
    <row r="32" spans="2:15" ht="20.149999999999999" customHeight="1">
      <c r="B32" s="224"/>
      <c r="C32" s="225"/>
      <c r="D32" s="226"/>
      <c r="E32" s="226"/>
      <c r="F32" s="226"/>
      <c r="G32" s="226"/>
      <c r="H32" s="226"/>
      <c r="I32" s="227"/>
      <c r="K32" s="22"/>
      <c r="L32" s="23"/>
      <c r="M32" s="23"/>
      <c r="N32" s="23"/>
      <c r="O32" s="23"/>
    </row>
    <row r="33" spans="1:16" ht="20.149999999999999" customHeight="1">
      <c r="K33" s="22"/>
      <c r="L33" s="23"/>
      <c r="M33" s="23"/>
      <c r="N33" s="23"/>
      <c r="O33" s="23"/>
    </row>
    <row r="34" spans="1:16" ht="20.149999999999999" hidden="1" customHeight="1">
      <c r="K34" s="22"/>
      <c r="L34" s="23"/>
      <c r="M34" s="23"/>
      <c r="N34" s="23"/>
      <c r="O34" s="23"/>
    </row>
    <row r="35" spans="1:16" ht="10" customHeight="1">
      <c r="B35" s="192"/>
      <c r="C35" s="199"/>
      <c r="D35" s="206" t="s">
        <v>266</v>
      </c>
      <c r="E35" s="206"/>
      <c r="F35" s="206"/>
      <c r="G35" s="206"/>
      <c r="H35" s="206"/>
      <c r="I35" s="196"/>
      <c r="K35" s="22"/>
      <c r="L35" s="23"/>
      <c r="M35" s="23"/>
      <c r="N35" s="23"/>
      <c r="O35" s="23"/>
    </row>
    <row r="36" spans="1:16" ht="20" hidden="1" customHeight="1">
      <c r="B36" s="193"/>
      <c r="C36" s="200"/>
      <c r="D36" s="207"/>
      <c r="E36" s="207"/>
      <c r="F36" s="207"/>
      <c r="G36" s="207"/>
      <c r="H36" s="207"/>
      <c r="I36" s="197"/>
      <c r="K36" s="22"/>
      <c r="L36" s="23"/>
      <c r="M36" s="23"/>
      <c r="N36" s="23"/>
      <c r="O36" s="23"/>
    </row>
    <row r="37" spans="1:16" ht="20" hidden="1" customHeight="1">
      <c r="B37" s="193"/>
      <c r="C37" s="200"/>
      <c r="D37" s="207"/>
      <c r="E37" s="207"/>
      <c r="F37" s="207"/>
      <c r="G37" s="207"/>
      <c r="H37" s="207"/>
      <c r="I37" s="197"/>
      <c r="K37" s="22"/>
      <c r="L37" s="23"/>
      <c r="M37" s="23"/>
      <c r="N37" s="23"/>
      <c r="O37" s="23"/>
    </row>
    <row r="38" spans="1:16" ht="20" hidden="1" customHeight="1">
      <c r="B38" s="193"/>
      <c r="C38" s="200"/>
      <c r="D38" s="207"/>
      <c r="E38" s="207"/>
      <c r="F38" s="207"/>
      <c r="G38" s="207"/>
      <c r="H38" s="207"/>
      <c r="I38" s="197"/>
      <c r="K38" s="22"/>
      <c r="L38" s="23"/>
      <c r="M38" s="23"/>
      <c r="N38" s="23"/>
      <c r="O38" s="23"/>
    </row>
    <row r="39" spans="1:16" ht="20" hidden="1" customHeight="1">
      <c r="B39" s="193"/>
      <c r="C39" s="200"/>
      <c r="D39" s="207"/>
      <c r="E39" s="207"/>
      <c r="F39" s="207"/>
      <c r="G39" s="207"/>
      <c r="H39" s="207"/>
      <c r="I39" s="197"/>
      <c r="K39" s="22"/>
      <c r="L39" s="23"/>
      <c r="M39" s="23"/>
      <c r="N39" s="23"/>
      <c r="O39" s="23"/>
    </row>
    <row r="40" spans="1:16" ht="15" customHeight="1">
      <c r="B40" s="194"/>
      <c r="C40" s="210" t="s">
        <v>271</v>
      </c>
      <c r="D40" s="207"/>
      <c r="E40" s="207"/>
      <c r="F40" s="207"/>
      <c r="G40" s="207"/>
      <c r="H40" s="207"/>
      <c r="I40" s="209" t="s">
        <v>272</v>
      </c>
      <c r="J40" s="8"/>
      <c r="K40" s="22"/>
      <c r="L40" s="24"/>
      <c r="M40" s="24"/>
      <c r="N40" s="24"/>
      <c r="O40" s="24"/>
      <c r="P40" s="8"/>
    </row>
    <row r="41" spans="1:16" ht="15" customHeight="1">
      <c r="B41" s="194"/>
      <c r="C41" s="210"/>
      <c r="D41" s="207"/>
      <c r="E41" s="207"/>
      <c r="F41" s="207"/>
      <c r="G41" s="207"/>
      <c r="H41" s="207"/>
      <c r="I41" s="209"/>
      <c r="J41" s="8"/>
      <c r="K41" s="22"/>
      <c r="L41" s="24"/>
      <c r="M41" s="24"/>
      <c r="N41" s="24"/>
      <c r="O41" s="24"/>
      <c r="P41" s="8"/>
    </row>
    <row r="42" spans="1:16" ht="10" customHeight="1">
      <c r="B42" s="195"/>
      <c r="C42" s="201"/>
      <c r="D42" s="208"/>
      <c r="E42" s="208"/>
      <c r="F42" s="208"/>
      <c r="G42" s="208"/>
      <c r="H42" s="208"/>
      <c r="I42" s="198"/>
      <c r="J42" s="8"/>
      <c r="K42" s="22"/>
      <c r="L42" s="24"/>
      <c r="M42" s="24"/>
      <c r="N42" s="24"/>
      <c r="O42" s="24"/>
      <c r="P42" s="8"/>
    </row>
    <row r="43" spans="1:16" ht="10" customHeight="1">
      <c r="A43" s="12"/>
      <c r="B43" s="25"/>
      <c r="C43" s="25"/>
      <c r="D43" s="25"/>
      <c r="E43" s="25"/>
      <c r="F43" s="25"/>
      <c r="G43" s="25"/>
      <c r="H43" s="25"/>
      <c r="I43" s="25"/>
      <c r="J43" s="25"/>
      <c r="K43" s="26"/>
      <c r="L43" s="25"/>
      <c r="M43" s="25"/>
      <c r="N43" s="25"/>
      <c r="O43" s="25"/>
      <c r="P43" s="8"/>
    </row>
    <row r="44" spans="1:16" ht="15" hidden="1" customHeight="1">
      <c r="A44" s="4"/>
      <c r="B44" s="27"/>
      <c r="C44" s="27"/>
      <c r="D44" s="27"/>
      <c r="E44" s="27"/>
      <c r="F44" s="27"/>
      <c r="G44" s="27"/>
      <c r="H44" s="27"/>
      <c r="I44" s="27"/>
      <c r="J44" s="27"/>
      <c r="K44" s="28"/>
      <c r="L44" s="27"/>
      <c r="M44" s="27"/>
      <c r="N44" s="27"/>
      <c r="O44" s="27"/>
      <c r="P44" s="27"/>
    </row>
    <row r="45" spans="1:16" ht="15" hidden="1" customHeight="1">
      <c r="B45" s="8"/>
      <c r="C45" s="8"/>
      <c r="D45" s="8"/>
      <c r="E45" s="8"/>
      <c r="F45" s="8"/>
      <c r="G45" s="8"/>
      <c r="H45" s="8"/>
      <c r="I45" s="8"/>
      <c r="J45" s="8"/>
      <c r="K45" s="8"/>
      <c r="L45" s="8"/>
      <c r="M45" s="8"/>
      <c r="N45" s="8"/>
      <c r="O45" s="8"/>
      <c r="P45" s="8"/>
    </row>
    <row r="49" customFormat="1" ht="0" hidden="1" customHeight="1"/>
    <row r="50" customFormat="1" ht="0" hidden="1" customHeight="1"/>
    <row r="51" customFormat="1" ht="0" hidden="1" customHeight="1"/>
    <row r="52" customFormat="1" ht="0" hidden="1" customHeight="1"/>
    <row r="53" customFormat="1" ht="0" hidden="1" customHeight="1"/>
    <row r="54" customFormat="1" ht="0" hidden="1" customHeight="1"/>
    <row r="55" customFormat="1" ht="0" hidden="1" customHeight="1"/>
    <row r="56" customFormat="1" ht="0" hidden="1" customHeight="1"/>
    <row r="57" customFormat="1" ht="0" hidden="1" customHeight="1"/>
    <row r="58" customFormat="1" ht="0" hidden="1" customHeight="1"/>
    <row r="59" customFormat="1" ht="0" hidden="1" customHeight="1"/>
    <row r="60" customFormat="1" ht="0" hidden="1" customHeight="1"/>
    <row r="61" customFormat="1" ht="0" hidden="1" customHeight="1"/>
    <row r="62" customFormat="1" ht="0" hidden="1" customHeight="1"/>
    <row r="63" customFormat="1" ht="0" hidden="1" customHeight="1"/>
  </sheetData>
  <sheetProtection algorithmName="SHA-512" hashValue="YbFWhh2ZHBWQbWq9hSpqQvDB9Dhu3zCIxUx5w0+6HR3UJVuceK+YJKGW/nibDnjDuvZXYZdXYcHizZDi9aVewQ==" saltValue="4w0O2PGGdKfSiPfpl5pXfg==" spinCount="100000" sheet="1" objects="1" scenarios="1"/>
  <mergeCells count="29">
    <mergeCell ref="L2:O3"/>
    <mergeCell ref="D3:I3"/>
    <mergeCell ref="I5:I12"/>
    <mergeCell ref="L27:O30"/>
    <mergeCell ref="C14:C17"/>
    <mergeCell ref="D14:H17"/>
    <mergeCell ref="I14:I20"/>
    <mergeCell ref="C19:C20"/>
    <mergeCell ref="D19:H19"/>
    <mergeCell ref="D20:H20"/>
    <mergeCell ref="C30:C32"/>
    <mergeCell ref="D30:H32"/>
    <mergeCell ref="I30:I32"/>
    <mergeCell ref="C22:C28"/>
    <mergeCell ref="D22:H22"/>
    <mergeCell ref="I22:I28"/>
    <mergeCell ref="I40:I41"/>
    <mergeCell ref="C40:C41"/>
    <mergeCell ref="B2:B3"/>
    <mergeCell ref="D2:I2"/>
    <mergeCell ref="K2:K25"/>
    <mergeCell ref="B30:B32"/>
    <mergeCell ref="D23:H23"/>
    <mergeCell ref="D24:H28"/>
    <mergeCell ref="D5:H6"/>
    <mergeCell ref="C5:C6"/>
    <mergeCell ref="C7:C12"/>
    <mergeCell ref="D7:H12"/>
    <mergeCell ref="D35:H42"/>
  </mergeCells>
  <hyperlinks>
    <hyperlink ref="D20" r:id="rId1" tooltip="Analysistabs®" xr:uid="{8D68B824-C380-42BF-BA7C-135866C37CB9}"/>
    <hyperlink ref="E20" r:id="rId2" tooltip="Analysistabs®" display="Free Project Management Templates" xr:uid="{794A7286-4426-4EB1-ADC3-8DE42E6DDDFF}"/>
    <hyperlink ref="F20" r:id="rId3" tooltip="Analysistabs®" display="Free Project Management Templates" xr:uid="{C6C3EDED-BCEC-429E-A30E-0F2C6D4E7934}"/>
    <hyperlink ref="G20" r:id="rId4" tooltip="Analysistabs®" display="Free Project Management Templates" xr:uid="{40932B55-7055-4DD8-A8EC-B22985911258}"/>
    <hyperlink ref="H20" r:id="rId5" tooltip="Analysistabs®" display="Free Project Management Templates" xr:uid="{5C2E44FC-1A47-4428-90AB-3B83EE438CC6}"/>
    <hyperlink ref="D23" r:id="rId6" tooltip="Analysistabs® Premium Project Management Templates" xr:uid="{F302460B-C31E-40A4-A1F5-876D0AD75218}"/>
    <hyperlink ref="E23" r:id="rId7" tooltip="Analysistabs® Premium Project Management Templates" display="120+ Premium Project Management Templates" xr:uid="{F49E1AEF-815D-4267-AA77-6FDF7E3B2A3B}"/>
    <hyperlink ref="F23" r:id="rId8" tooltip="Analysistabs® Premium Project Management Templates" display="120+ Premium Project Management Templates" xr:uid="{AF40030B-2501-4D39-A714-1BDDDF935FDA}"/>
    <hyperlink ref="G23" r:id="rId9" tooltip="Analysistabs® Premium Project Management Templates" display="120+ Premium Project Management Templates" xr:uid="{D311EC33-CEB0-4795-AE7B-C5F88FADFB16}"/>
    <hyperlink ref="H23" r:id="rId10" tooltip="Analysistabs® Premium Project Management Templates" display="120+ Premium Project Management Templates" xr:uid="{F78919FF-63BF-4E96-B952-1BF5359A377E}"/>
    <hyperlink ref="D23:H23" r:id="rId11" tooltip="Analysistabs® Premium Project Management Templates" display="120+ Premium Project Management Templates" xr:uid="{CD46EC58-05CF-4F5C-A9DF-FDF68BE27A77}"/>
    <hyperlink ref="D20:H20" r:id="rId12" tooltip="Excelx.com" display="Free Project Management Templates" xr:uid="{A1C158E8-ABB2-41A2-8A58-F81EF9425D96}"/>
  </hyperlinks>
  <pageMargins left="0.7" right="0.7" top="0.75" bottom="0.75" header="0.3" footer="0.3"/>
  <pageSetup orientation="portrait" horizontalDpi="200" verticalDpi="200" r:id="rId13"/>
  <drawing r:id="rId1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pageSetUpPr fitToPage="1"/>
  </sheetPr>
  <dimension ref="A1:AJ34"/>
  <sheetViews>
    <sheetView showGridLines="0" showRowColHeaders="0" tabSelected="1" zoomScaleNormal="100" workbookViewId="0"/>
  </sheetViews>
  <sheetFormatPr defaultColWidth="0" defaultRowHeight="14.5" zeroHeight="1"/>
  <cols>
    <col min="1" max="1" width="1.6328125" customWidth="1"/>
    <col min="2" max="2" width="9.6328125" customWidth="1"/>
    <col min="3" max="3" width="18.81640625" customWidth="1"/>
    <col min="4" max="4" width="14" customWidth="1"/>
    <col min="5" max="5" width="17.453125" customWidth="1"/>
    <col min="6" max="6" width="3.6328125" customWidth="1"/>
    <col min="7" max="7" width="18.6328125" customWidth="1"/>
    <col min="8" max="8" width="1.54296875" customWidth="1"/>
    <col min="9" max="9" width="2.453125" customWidth="1"/>
    <col min="10" max="10" width="3.81640625" style="47" hidden="1" customWidth="1"/>
    <col min="11" max="11" width="32.54296875" style="5" bestFit="1" customWidth="1"/>
    <col min="12" max="12" width="18.81640625" customWidth="1"/>
    <col min="13" max="14" width="13.7265625" customWidth="1"/>
    <col min="15" max="15" width="6.36328125" style="47" hidden="1" customWidth="1"/>
    <col min="16" max="16" width="12.26953125" customWidth="1"/>
    <col min="17" max="17" width="6.36328125" style="47" hidden="1" customWidth="1"/>
    <col min="18" max="18" width="1.6328125" hidden="1" customWidth="1"/>
    <col min="19" max="34" width="5.7265625" customWidth="1"/>
    <col min="35" max="35" width="1.6328125" customWidth="1"/>
    <col min="36" max="36" width="0" hidden="1" customWidth="1"/>
    <col min="37" max="16384" width="8.7265625" hidden="1"/>
  </cols>
  <sheetData>
    <row r="1" spans="2:35" ht="50" customHeight="1" thickBot="1">
      <c r="B1" s="146"/>
      <c r="C1" s="157" t="s">
        <v>202</v>
      </c>
      <c r="D1" s="232" t="s">
        <v>59</v>
      </c>
      <c r="E1" s="232"/>
      <c r="F1" s="232"/>
      <c r="G1" s="232"/>
      <c r="H1" s="232"/>
      <c r="I1" s="232"/>
      <c r="J1" s="101"/>
      <c r="K1" s="57" t="s">
        <v>17</v>
      </c>
      <c r="L1" s="236" t="str">
        <f>IFERROR(VLOOKUP(K1,Projects!B5:C15,2,FALSE)&amp;" Tasks Found","&lt;&lt; Please Select a Project")</f>
        <v>100 Tasks Found</v>
      </c>
      <c r="M1" s="236"/>
      <c r="N1" s="236"/>
      <c r="O1" s="236"/>
      <c r="P1" s="236"/>
      <c r="Q1" s="236"/>
      <c r="R1" s="11"/>
      <c r="S1" s="56" t="s">
        <v>8</v>
      </c>
      <c r="T1" s="13"/>
      <c r="U1" s="13"/>
      <c r="V1" s="13"/>
      <c r="W1" s="13"/>
      <c r="X1" s="13"/>
      <c r="Y1" s="13"/>
      <c r="Z1" s="55">
        <v>0</v>
      </c>
      <c r="AA1" s="13"/>
      <c r="AB1" s="14"/>
      <c r="AC1" s="14"/>
      <c r="AD1" s="14"/>
      <c r="AE1" s="15"/>
      <c r="AF1" s="14"/>
      <c r="AG1" s="14"/>
      <c r="AH1" s="14"/>
    </row>
    <row r="2" spans="2:35" ht="31.5" customHeight="1" thickTop="1">
      <c r="B2" s="147" t="s">
        <v>36</v>
      </c>
      <c r="C2" s="148"/>
      <c r="D2" s="238"/>
      <c r="E2" s="238"/>
      <c r="F2" s="238"/>
      <c r="G2" s="238"/>
      <c r="H2" s="238"/>
      <c r="I2" s="238"/>
      <c r="J2" s="102" t="s">
        <v>1</v>
      </c>
      <c r="K2" s="63" t="s">
        <v>39</v>
      </c>
      <c r="L2" s="63" t="s">
        <v>24</v>
      </c>
      <c r="M2" s="63" t="s">
        <v>0</v>
      </c>
      <c r="N2" s="63" t="s">
        <v>4</v>
      </c>
      <c r="O2" s="65" t="s">
        <v>3</v>
      </c>
      <c r="P2" s="64" t="s">
        <v>7</v>
      </c>
      <c r="Q2" s="66" t="s">
        <v>5</v>
      </c>
      <c r="R2" s="126" t="s">
        <v>16</v>
      </c>
      <c r="S2" s="67">
        <f>G10+Z1</f>
        <v>46235</v>
      </c>
      <c r="T2" s="68">
        <f>S2+1</f>
        <v>46236</v>
      </c>
      <c r="U2" s="69">
        <f t="shared" ref="U2:AC2" si="0">T2+1</f>
        <v>46237</v>
      </c>
      <c r="V2" s="68">
        <f t="shared" si="0"/>
        <v>46238</v>
      </c>
      <c r="W2" s="69">
        <f t="shared" si="0"/>
        <v>46239</v>
      </c>
      <c r="X2" s="68">
        <f t="shared" si="0"/>
        <v>46240</v>
      </c>
      <c r="Y2" s="69">
        <f t="shared" si="0"/>
        <v>46241</v>
      </c>
      <c r="Z2" s="68">
        <f t="shared" si="0"/>
        <v>46242</v>
      </c>
      <c r="AA2" s="68">
        <f t="shared" si="0"/>
        <v>46243</v>
      </c>
      <c r="AB2" s="68">
        <f t="shared" si="0"/>
        <v>46244</v>
      </c>
      <c r="AC2" s="69">
        <f t="shared" si="0"/>
        <v>46245</v>
      </c>
      <c r="AD2" s="68">
        <f>AC2+1</f>
        <v>46246</v>
      </c>
      <c r="AE2" s="69">
        <f>AD2+1</f>
        <v>46247</v>
      </c>
      <c r="AF2" s="68">
        <f>AE2+1</f>
        <v>46248</v>
      </c>
      <c r="AG2" s="69">
        <f>AF2+1</f>
        <v>46249</v>
      </c>
      <c r="AH2" s="70">
        <f>AG2+1</f>
        <v>46250</v>
      </c>
      <c r="AI2" s="6"/>
    </row>
    <row r="3" spans="2:35" ht="18.75" hidden="1" customHeight="1">
      <c r="B3" s="149"/>
      <c r="C3" s="105"/>
      <c r="D3" s="106"/>
      <c r="E3" s="106"/>
      <c r="F3" s="106"/>
      <c r="G3" s="106" t="str">
        <f>IF(OR(K1="All Projects",TRIM(K1)=""),"*",K1)</f>
        <v>*</v>
      </c>
      <c r="H3" s="107"/>
      <c r="I3" s="108">
        <v>0</v>
      </c>
      <c r="J3" s="109">
        <f>IFERROR(IF(K1=Projects!B5,0,MATCH(K1,Tasks!B:B,0)-2)+I3,G18)</f>
        <v>0</v>
      </c>
      <c r="K3" s="71">
        <v>0</v>
      </c>
      <c r="L3" s="72">
        <v>1</v>
      </c>
      <c r="M3" s="71">
        <v>2</v>
      </c>
      <c r="N3" s="71">
        <v>4</v>
      </c>
      <c r="O3" s="73">
        <v>3</v>
      </c>
      <c r="P3" s="73">
        <v>4</v>
      </c>
      <c r="Q3" s="73"/>
      <c r="R3" s="73">
        <v>-1</v>
      </c>
      <c r="S3" s="74"/>
      <c r="T3" s="75"/>
      <c r="U3" s="74"/>
      <c r="V3" s="75"/>
      <c r="W3" s="74"/>
      <c r="X3" s="75"/>
      <c r="Y3" s="74"/>
      <c r="Z3" s="75"/>
      <c r="AA3" s="74"/>
      <c r="AB3" s="75"/>
      <c r="AC3" s="74"/>
      <c r="AD3" s="75"/>
      <c r="AE3" s="74"/>
      <c r="AF3" s="75"/>
      <c r="AG3" s="74"/>
      <c r="AH3" s="76"/>
      <c r="AI3" s="1"/>
    </row>
    <row r="4" spans="2:35" ht="18" customHeight="1">
      <c r="B4" s="150"/>
      <c r="C4" s="12"/>
      <c r="D4" s="12"/>
      <c r="E4" s="110"/>
      <c r="F4" s="110"/>
      <c r="G4" s="110"/>
      <c r="H4" s="110"/>
      <c r="I4" s="110"/>
      <c r="J4" s="128" cm="1">
        <f t="array" ref="J4">IFERROR(IF(FNAT_rng_Project="All Projects",ROW()-3,INDEX(ROW(FNAT_rng_Tasks),SMALL(IF(FNAT_rng_Tasks=FNAT_rng_Project,ROW(FNAT_rng_Tasks)-ROW(INDEX(FNAT_rng_Tasks,1,1))+1),ROW()-3))-1),0)</f>
        <v>1</v>
      </c>
      <c r="K4" s="130" t="str">
        <f ca="1">IF(J4=0,"",IF(AND($K$1&lt;&gt;"All Projects",$K$1&lt;&gt;R4),0,OFFSET(Tasks!$C$1,Dashboard!$J4,Dashboard!K$3)))</f>
        <v>Assess current system &amp; data audit</v>
      </c>
      <c r="L4" s="131" t="str">
        <f ca="1">IF(J4=0,"",OFFSET(Tasks!$C$1,Dashboard!$J4,Dashboard!L$3))</f>
        <v>Sarah Mitchell</v>
      </c>
      <c r="M4" s="132">
        <f ca="1">IF(J4=0,"",OFFSET(Tasks!$C$1,Dashboard!$J4,Dashboard!M$3))</f>
        <v>46235</v>
      </c>
      <c r="N4" s="132">
        <f ca="1">IF(J4=0,"",M4+O4-1)</f>
        <v>46239</v>
      </c>
      <c r="O4" s="133">
        <f ca="1">IF(J4=0,"",OFFSET(Tasks!$C$1,Dashboard!$J4,Dashboard!O$3))</f>
        <v>5</v>
      </c>
      <c r="P4" s="175">
        <f ca="1">IF(J4=0,"",OFFSET(Tasks!$C$1,Dashboard!$J4,Dashboard!P$3))</f>
        <v>1</v>
      </c>
      <c r="Q4" s="77">
        <f t="shared" ref="Q4:Q28" ca="1" si="1">IF(J4=0,"",O4*P4)</f>
        <v>5</v>
      </c>
      <c r="R4" s="78" t="str">
        <f ca="1">OFFSET(Tasks!$C$1,Dashboard!$J4,Dashboard!R$3)</f>
        <v>Hospital EHR Migration</v>
      </c>
      <c r="S4" s="79"/>
      <c r="T4" s="80"/>
      <c r="U4" s="80"/>
      <c r="V4" s="80"/>
      <c r="W4" s="80"/>
      <c r="X4" s="80"/>
      <c r="Y4" s="80"/>
      <c r="Z4" s="80"/>
      <c r="AA4" s="80"/>
      <c r="AB4" s="80"/>
      <c r="AC4" s="80"/>
      <c r="AD4" s="80"/>
      <c r="AE4" s="80"/>
      <c r="AF4" s="80"/>
      <c r="AG4" s="80"/>
      <c r="AH4" s="81"/>
      <c r="AI4" s="2"/>
    </row>
    <row r="5" spans="2:35" ht="18" customHeight="1">
      <c r="B5" s="150"/>
      <c r="C5" s="12"/>
      <c r="D5" s="12"/>
      <c r="E5" s="241" t="s">
        <v>38</v>
      </c>
      <c r="F5" s="111"/>
      <c r="G5" s="110"/>
      <c r="H5" s="110"/>
      <c r="I5" s="110"/>
      <c r="J5" s="128" cm="1">
        <f t="array" ref="J5">IFERROR(IF(FNAT_rng_Project="All Projects",ROW()-3,INDEX(ROW(FNAT_rng_Tasks),SMALL(IF(FNAT_rng_Tasks=FNAT_rng_Project,ROW(FNAT_rng_Tasks)-ROW(INDEX(FNAT_rng_Tasks,1,1))+1),ROW()-3))-1),0)</f>
        <v>2</v>
      </c>
      <c r="K5" s="134" t="str">
        <f ca="1">IF(J5=0,"",IF(AND($K$1&lt;&gt;"All Projects",$K$1&lt;&gt;R5),0,OFFSET(Tasks!$C$1,Dashboard!$J5,Dashboard!K$3)))</f>
        <v>Define scope &amp; compliance needs</v>
      </c>
      <c r="L5" s="135" t="str">
        <f ca="1">IF(J5=0,"",OFFSET(Tasks!$C$1,Dashboard!$J5,Dashboard!L$3))</f>
        <v>Sarah Mitchell</v>
      </c>
      <c r="M5" s="136">
        <f ca="1">IF(J5=0,"",OFFSET(Tasks!$C$1,Dashboard!$J5,Dashboard!M$3))</f>
        <v>46237</v>
      </c>
      <c r="N5" s="136">
        <f t="shared" ref="N5:N28" ca="1" si="2">IF(J5=0,"",M5+O5-1)</f>
        <v>46242</v>
      </c>
      <c r="O5" s="137">
        <f ca="1">IF(J5=0,"",OFFSET(Tasks!$C$1,Dashboard!$J5,Dashboard!O$3))</f>
        <v>6</v>
      </c>
      <c r="P5" s="176">
        <f ca="1">IF(J5=0,"",OFFSET(Tasks!$C$1,Dashboard!$J5,Dashboard!P$3))</f>
        <v>1</v>
      </c>
      <c r="Q5" s="82">
        <f t="shared" ca="1" si="1"/>
        <v>6</v>
      </c>
      <c r="R5" s="83" t="str">
        <f ca="1">OFFSET(Tasks!$C$1,Dashboard!$J5,Dashboard!R$3)</f>
        <v>Hospital EHR Migration</v>
      </c>
      <c r="S5" s="84"/>
      <c r="T5" s="85"/>
      <c r="U5" s="85"/>
      <c r="V5" s="85"/>
      <c r="W5" s="85"/>
      <c r="X5" s="85"/>
      <c r="Y5" s="85"/>
      <c r="Z5" s="85"/>
      <c r="AA5" s="85"/>
      <c r="AB5" s="85"/>
      <c r="AC5" s="85"/>
      <c r="AD5" s="85"/>
      <c r="AE5" s="85"/>
      <c r="AF5" s="85"/>
      <c r="AG5" s="85"/>
      <c r="AH5" s="86"/>
      <c r="AI5" s="2"/>
    </row>
    <row r="6" spans="2:35" ht="18" customHeight="1">
      <c r="B6" s="150"/>
      <c r="C6" s="12"/>
      <c r="D6" s="12"/>
      <c r="E6" s="241"/>
      <c r="F6" s="112"/>
      <c r="G6" s="110"/>
      <c r="H6" s="110"/>
      <c r="I6" s="110"/>
      <c r="J6" s="128" cm="1">
        <f t="array" ref="J6">IFERROR(IF(FNAT_rng_Project="All Projects",ROW()-3,INDEX(ROW(FNAT_rng_Tasks),SMALL(IF(FNAT_rng_Tasks=FNAT_rng_Project,ROW(FNAT_rng_Tasks)-ROW(INDEX(FNAT_rng_Tasks,1,1))+1),ROW()-3))-1),0)</f>
        <v>3</v>
      </c>
      <c r="K6" s="138" t="str">
        <f ca="1">IF(J6=0,"",IF(AND($K$1&lt;&gt;"All Projects",$K$1&lt;&gt;R6),0,OFFSET(Tasks!$C$1,Dashboard!$J6,Dashboard!K$3)))</f>
        <v>Select target EHR platform</v>
      </c>
      <c r="L6" s="139" t="str">
        <f ca="1">IF(J6=0,"",OFFSET(Tasks!$C$1,Dashboard!$J6,Dashboard!L$3))</f>
        <v>James Ortega</v>
      </c>
      <c r="M6" s="140">
        <f ca="1">IF(J6=0,"",OFFSET(Tasks!$C$1,Dashboard!$J6,Dashboard!M$3))</f>
        <v>46239</v>
      </c>
      <c r="N6" s="140">
        <f t="shared" ca="1" si="2"/>
        <v>46241</v>
      </c>
      <c r="O6" s="141">
        <f ca="1">IF(J6=0,"",OFFSET(Tasks!$C$1,Dashboard!$J6,Dashboard!O$3))</f>
        <v>3</v>
      </c>
      <c r="P6" s="177">
        <f ca="1">IF(J6=0,"",OFFSET(Tasks!$C$1,Dashboard!$J6,Dashboard!P$3))</f>
        <v>1</v>
      </c>
      <c r="Q6" s="77">
        <f t="shared" ca="1" si="1"/>
        <v>3</v>
      </c>
      <c r="R6" s="78" t="str">
        <f ca="1">OFFSET(Tasks!$C$1,Dashboard!$J6,Dashboard!R$3)</f>
        <v>Hospital EHR Migration</v>
      </c>
      <c r="S6" s="87"/>
      <c r="T6" s="88"/>
      <c r="U6" s="88"/>
      <c r="V6" s="88"/>
      <c r="W6" s="88"/>
      <c r="X6" s="88"/>
      <c r="Y6" s="88"/>
      <c r="Z6" s="88"/>
      <c r="AA6" s="88"/>
      <c r="AB6" s="88"/>
      <c r="AC6" s="88"/>
      <c r="AD6" s="88"/>
      <c r="AE6" s="88"/>
      <c r="AF6" s="88"/>
      <c r="AG6" s="88"/>
      <c r="AH6" s="89"/>
      <c r="AI6" s="2"/>
    </row>
    <row r="7" spans="2:35" ht="18" customHeight="1">
      <c r="B7" s="150"/>
      <c r="C7" s="12"/>
      <c r="D7" s="12"/>
      <c r="E7" s="241"/>
      <c r="F7" s="112"/>
      <c r="G7" s="110"/>
      <c r="H7" s="110"/>
      <c r="I7" s="110"/>
      <c r="J7" s="128" cm="1">
        <f t="array" ref="J7">IFERROR(IF(FNAT_rng_Project="All Projects",ROW()-3,INDEX(ROW(FNAT_rng_Tasks),SMALL(IF(FNAT_rng_Tasks=FNAT_rng_Project,ROW(FNAT_rng_Tasks)-ROW(INDEX(FNAT_rng_Tasks,1,1))+1),ROW()-3))-1),0)</f>
        <v>4</v>
      </c>
      <c r="K7" s="134" t="str">
        <f ca="1">IF(J7=0,"",IF(AND($K$1&lt;&gt;"All Projects",$K$1&lt;&gt;R7),0,OFFSET(Tasks!$C$1,Dashboard!$J7,Dashboard!K$3)))</f>
        <v>Map data fields &amp; build ETL rules</v>
      </c>
      <c r="L7" s="135" t="str">
        <f ca="1">IF(J7=0,"",OFFSET(Tasks!$C$1,Dashboard!$J7,Dashboard!L$3))</f>
        <v>James Ortega</v>
      </c>
      <c r="M7" s="136">
        <f ca="1">IF(J7=0,"",OFFSET(Tasks!$C$1,Dashboard!$J7,Dashboard!M$3))</f>
        <v>46238</v>
      </c>
      <c r="N7" s="136">
        <f t="shared" ca="1" si="2"/>
        <v>46243</v>
      </c>
      <c r="O7" s="137">
        <f ca="1">IF(J7=0,"",OFFSET(Tasks!$C$1,Dashboard!$J7,Dashboard!O$3))</f>
        <v>6</v>
      </c>
      <c r="P7" s="176">
        <f ca="1">IF(J7=0,"",OFFSET(Tasks!$C$1,Dashboard!$J7,Dashboard!P$3))</f>
        <v>0.2</v>
      </c>
      <c r="Q7" s="82">
        <f t="shared" ca="1" si="1"/>
        <v>1.2000000000000002</v>
      </c>
      <c r="R7" s="83" t="str">
        <f ca="1">OFFSET(Tasks!$C$1,Dashboard!$J7,Dashboard!R$3)</f>
        <v>Hospital EHR Migration</v>
      </c>
      <c r="S7" s="84"/>
      <c r="T7" s="85"/>
      <c r="U7" s="85"/>
      <c r="V7" s="85"/>
      <c r="W7" s="85"/>
      <c r="X7" s="85"/>
      <c r="Y7" s="85"/>
      <c r="Z7" s="85"/>
      <c r="AA7" s="85"/>
      <c r="AB7" s="85"/>
      <c r="AC7" s="85"/>
      <c r="AD7" s="85"/>
      <c r="AE7" s="85"/>
      <c r="AF7" s="85"/>
      <c r="AG7" s="85"/>
      <c r="AH7" s="86"/>
      <c r="AI7" s="2"/>
    </row>
    <row r="8" spans="2:35" ht="18" customHeight="1">
      <c r="B8" s="150"/>
      <c r="C8" s="12"/>
      <c r="D8" s="12"/>
      <c r="E8" s="241"/>
      <c r="F8" s="110"/>
      <c r="G8" s="110"/>
      <c r="H8" s="110"/>
      <c r="I8" s="110"/>
      <c r="J8" s="128" cm="1">
        <f t="array" ref="J8">IFERROR(IF(FNAT_rng_Project="All Projects",ROW()-3,INDEX(ROW(FNAT_rng_Tasks),SMALL(IF(FNAT_rng_Tasks=FNAT_rng_Project,ROW(FNAT_rng_Tasks)-ROW(INDEX(FNAT_rng_Tasks,1,1))+1),ROW()-3))-1),0)</f>
        <v>5</v>
      </c>
      <c r="K8" s="138" t="str">
        <f ca="1">IF(J8=0,"",IF(AND($K$1&lt;&gt;"All Projects",$K$1&lt;&gt;R8),0,OFFSET(Tasks!$C$1,Dashboard!$J8,Dashboard!K$3)))</f>
        <v>Extract &amp; transform patient records</v>
      </c>
      <c r="L8" s="139" t="str">
        <f ca="1">IF(J8=0,"",OFFSET(Tasks!$C$1,Dashboard!$J8,Dashboard!L$3))</f>
        <v>Priya Kapoor</v>
      </c>
      <c r="M8" s="140">
        <f ca="1">IF(J8=0,"",OFFSET(Tasks!$C$1,Dashboard!$J8,Dashboard!M$3))</f>
        <v>46239</v>
      </c>
      <c r="N8" s="140">
        <f t="shared" ca="1" si="2"/>
        <v>46250</v>
      </c>
      <c r="O8" s="141">
        <f ca="1">IF(J8=0,"",OFFSET(Tasks!$C$1,Dashboard!$J8,Dashboard!O$3))</f>
        <v>12</v>
      </c>
      <c r="P8" s="177">
        <f ca="1">IF(J8=0,"",OFFSET(Tasks!$C$1,Dashboard!$J8,Dashboard!P$3))</f>
        <v>0.5</v>
      </c>
      <c r="Q8" s="77">
        <f t="shared" ca="1" si="1"/>
        <v>6</v>
      </c>
      <c r="R8" s="78" t="str">
        <f ca="1">OFFSET(Tasks!$C$1,Dashboard!$J8,Dashboard!R$3)</f>
        <v>Hospital EHR Migration</v>
      </c>
      <c r="S8" s="87"/>
      <c r="T8" s="88"/>
      <c r="U8" s="88"/>
      <c r="V8" s="88"/>
      <c r="W8" s="88"/>
      <c r="X8" s="88"/>
      <c r="Y8" s="88"/>
      <c r="Z8" s="88"/>
      <c r="AA8" s="88"/>
      <c r="AB8" s="88"/>
      <c r="AC8" s="88"/>
      <c r="AD8" s="88"/>
      <c r="AE8" s="88"/>
      <c r="AF8" s="88"/>
      <c r="AG8" s="88"/>
      <c r="AH8" s="89"/>
      <c r="AI8" s="2"/>
    </row>
    <row r="9" spans="2:35" ht="18" customHeight="1">
      <c r="B9" s="150"/>
      <c r="C9" s="12"/>
      <c r="D9" s="12"/>
      <c r="E9" s="113"/>
      <c r="F9" s="110"/>
      <c r="G9" s="110"/>
      <c r="H9" s="110"/>
      <c r="I9" s="110"/>
      <c r="J9" s="128" cm="1">
        <f t="array" ref="J9">IFERROR(IF(FNAT_rng_Project="All Projects",ROW()-3,INDEX(ROW(FNAT_rng_Tasks),SMALL(IF(FNAT_rng_Tasks=FNAT_rng_Project,ROW(FNAT_rng_Tasks)-ROW(INDEX(FNAT_rng_Tasks,1,1))+1),ROW()-3))-1),0)</f>
        <v>6</v>
      </c>
      <c r="K9" s="134" t="str">
        <f ca="1">IF(J9=0,"",IF(AND($K$1&lt;&gt;"All Projects",$K$1&lt;&gt;R9),0,OFFSET(Tasks!$C$1,Dashboard!$J9,Dashboard!K$3)))</f>
        <v>Load data &amp; validate integrity</v>
      </c>
      <c r="L9" s="135" t="str">
        <f ca="1">IF(J9=0,"",OFFSET(Tasks!$C$1,Dashboard!$J9,Dashboard!L$3))</f>
        <v>Priya Kapoor</v>
      </c>
      <c r="M9" s="136">
        <f ca="1">IF(J9=0,"",OFFSET(Tasks!$C$1,Dashboard!$J9,Dashboard!M$3))</f>
        <v>46242</v>
      </c>
      <c r="N9" s="136">
        <f t="shared" ca="1" si="2"/>
        <v>46249</v>
      </c>
      <c r="O9" s="137">
        <f ca="1">IF(J9=0,"",OFFSET(Tasks!$C$1,Dashboard!$J9,Dashboard!O$3))</f>
        <v>8</v>
      </c>
      <c r="P9" s="176">
        <f ca="1">IF(J9=0,"",OFFSET(Tasks!$C$1,Dashboard!$J9,Dashboard!P$3))</f>
        <v>0.3</v>
      </c>
      <c r="Q9" s="82">
        <f t="shared" ca="1" si="1"/>
        <v>2.4</v>
      </c>
      <c r="R9" s="83" t="str">
        <f ca="1">OFFSET(Tasks!$C$1,Dashboard!$J9,Dashboard!R$3)</f>
        <v>Hospital EHR Migration</v>
      </c>
      <c r="S9" s="84"/>
      <c r="T9" s="85"/>
      <c r="U9" s="85"/>
      <c r="V9" s="85"/>
      <c r="W9" s="85"/>
      <c r="X9" s="85"/>
      <c r="Y9" s="85"/>
      <c r="Z9" s="85"/>
      <c r="AA9" s="85"/>
      <c r="AB9" s="85"/>
      <c r="AC9" s="85"/>
      <c r="AD9" s="85"/>
      <c r="AE9" s="85"/>
      <c r="AF9" s="85"/>
      <c r="AG9" s="85"/>
      <c r="AH9" s="86"/>
      <c r="AI9" s="2"/>
    </row>
    <row r="10" spans="2:35" ht="18" customHeight="1">
      <c r="B10" s="150"/>
      <c r="C10" s="12"/>
      <c r="D10" s="12"/>
      <c r="E10" s="58" t="s">
        <v>0</v>
      </c>
      <c r="F10" s="114"/>
      <c r="G10" s="115">
        <f>IFERROR(VLOOKUP(Dashboard!K1,Projects!B4:G15,3,FALSE),"")</f>
        <v>46235</v>
      </c>
      <c r="H10" s="110"/>
      <c r="I10" s="110"/>
      <c r="J10" s="128" cm="1">
        <f t="array" ref="J10">IFERROR(IF(FNAT_rng_Project="All Projects",ROW()-3,INDEX(ROW(FNAT_rng_Tasks),SMALL(IF(FNAT_rng_Tasks=FNAT_rng_Project,ROW(FNAT_rng_Tasks)-ROW(INDEX(FNAT_rng_Tasks,1,1))+1),ROW()-3))-1),0)</f>
        <v>7</v>
      </c>
      <c r="K10" s="138" t="str">
        <f ca="1">IF(J10=0,"",IF(AND($K$1&lt;&gt;"All Projects",$K$1&lt;&gt;R10),0,OFFSET(Tasks!$C$1,Dashboard!$J10,Dashboard!K$3)))</f>
        <v>Staff training (3 groups)</v>
      </c>
      <c r="L10" s="139" t="str">
        <f ca="1">IF(J10=0,"",OFFSET(Tasks!$C$1,Dashboard!$J10,Dashboard!L$3))</f>
        <v>Sarah Mitchell</v>
      </c>
      <c r="M10" s="140">
        <f ca="1">IF(J10=0,"",OFFSET(Tasks!$C$1,Dashboard!$J10,Dashboard!M$3))</f>
        <v>46245</v>
      </c>
      <c r="N10" s="140">
        <f t="shared" ca="1" si="2"/>
        <v>46250</v>
      </c>
      <c r="O10" s="141">
        <f ca="1">IF(J10=0,"",OFFSET(Tasks!$C$1,Dashboard!$J10,Dashboard!O$3))</f>
        <v>6</v>
      </c>
      <c r="P10" s="177">
        <f ca="1">IF(J10=0,"",OFFSET(Tasks!$C$1,Dashboard!$J10,Dashboard!P$3))</f>
        <v>0.2</v>
      </c>
      <c r="Q10" s="77">
        <f t="shared" ca="1" si="1"/>
        <v>1.2000000000000002</v>
      </c>
      <c r="R10" s="78" t="str">
        <f ca="1">OFFSET(Tasks!$C$1,Dashboard!$J10,Dashboard!R$3)</f>
        <v>Hospital EHR Migration</v>
      </c>
      <c r="S10" s="87"/>
      <c r="T10" s="88"/>
      <c r="U10" s="88"/>
      <c r="V10" s="88"/>
      <c r="W10" s="88"/>
      <c r="X10" s="88"/>
      <c r="Y10" s="88"/>
      <c r="Z10" s="88"/>
      <c r="AA10" s="88"/>
      <c r="AB10" s="88"/>
      <c r="AC10" s="88"/>
      <c r="AD10" s="88"/>
      <c r="AE10" s="88"/>
      <c r="AF10" s="88"/>
      <c r="AG10" s="88"/>
      <c r="AH10" s="89"/>
      <c r="AI10" s="2"/>
    </row>
    <row r="11" spans="2:35" ht="18" customHeight="1">
      <c r="B11" s="150"/>
      <c r="C11" s="12"/>
      <c r="D11" s="12"/>
      <c r="E11" s="58" t="s">
        <v>4</v>
      </c>
      <c r="F11" s="114"/>
      <c r="G11" s="115">
        <f>IFERROR(VLOOKUP(Dashboard!K1,Projects!B4:G15,4,FALSE),"")</f>
        <v>46285</v>
      </c>
      <c r="H11" s="110"/>
      <c r="I11" s="110"/>
      <c r="J11" s="128" cm="1">
        <f t="array" ref="J11">IFERROR(IF(FNAT_rng_Project="All Projects",ROW()-3,INDEX(ROW(FNAT_rng_Tasks),SMALL(IF(FNAT_rng_Tasks=FNAT_rng_Project,ROW(FNAT_rng_Tasks)-ROW(INDEX(FNAT_rng_Tasks,1,1))+1),ROW()-3))-1),0)</f>
        <v>8</v>
      </c>
      <c r="K11" s="134" t="str">
        <f ca="1">IF(J11=0,"",IF(AND($K$1&lt;&gt;"All Projects",$K$1&lt;&gt;R11),0,OFFSET(Tasks!$C$1,Dashboard!$J11,Dashboard!K$3)))</f>
        <v>Integration testing (pharmacy + lab)</v>
      </c>
      <c r="L11" s="135" t="str">
        <f ca="1">IF(J11=0,"",OFFSET(Tasks!$C$1,Dashboard!$J11,Dashboard!L$3))</f>
        <v>James Ortega</v>
      </c>
      <c r="M11" s="136">
        <f ca="1">IF(J11=0,"",OFFSET(Tasks!$C$1,Dashboard!$J11,Dashboard!M$3))</f>
        <v>46245</v>
      </c>
      <c r="N11" s="136">
        <f t="shared" ca="1" si="2"/>
        <v>46248</v>
      </c>
      <c r="O11" s="137">
        <f ca="1">IF(J11=0,"",OFFSET(Tasks!$C$1,Dashboard!$J11,Dashboard!O$3))</f>
        <v>4</v>
      </c>
      <c r="P11" s="176">
        <f ca="1">IF(J11=0,"",OFFSET(Tasks!$C$1,Dashboard!$J11,Dashboard!P$3))</f>
        <v>0</v>
      </c>
      <c r="Q11" s="82">
        <f t="shared" ca="1" si="1"/>
        <v>0</v>
      </c>
      <c r="R11" s="83" t="str">
        <f ca="1">OFFSET(Tasks!$C$1,Dashboard!$J11,Dashboard!R$3)</f>
        <v>Hospital EHR Migration</v>
      </c>
      <c r="S11" s="84"/>
      <c r="T11" s="85"/>
      <c r="U11" s="85"/>
      <c r="V11" s="85"/>
      <c r="W11" s="85"/>
      <c r="X11" s="85"/>
      <c r="Y11" s="85"/>
      <c r="Z11" s="85"/>
      <c r="AA11" s="85"/>
      <c r="AB11" s="85"/>
      <c r="AC11" s="85"/>
      <c r="AD11" s="85"/>
      <c r="AE11" s="85"/>
      <c r="AF11" s="85"/>
      <c r="AG11" s="85"/>
      <c r="AH11" s="86"/>
      <c r="AI11" s="2"/>
    </row>
    <row r="12" spans="2:35" ht="18" customHeight="1">
      <c r="B12" s="150"/>
      <c r="C12" s="12"/>
      <c r="D12" s="12"/>
      <c r="E12" s="58" t="s">
        <v>6</v>
      </c>
      <c r="F12" s="114"/>
      <c r="G12" s="59">
        <f>IFERROR(VLOOKUP(Dashboard!K1,Projects!B4:G15,6,FALSE),"")</f>
        <v>0.41000000000000009</v>
      </c>
      <c r="H12" s="110"/>
      <c r="I12" s="110"/>
      <c r="J12" s="128" cm="1">
        <f t="array" ref="J12">IFERROR(IF(FNAT_rng_Project="All Projects",ROW()-3,INDEX(ROW(FNAT_rng_Tasks),SMALL(IF(FNAT_rng_Tasks=FNAT_rng_Project,ROW(FNAT_rng_Tasks)-ROW(INDEX(FNAT_rng_Tasks,1,1))+1),ROW()-3))-1),0)</f>
        <v>9</v>
      </c>
      <c r="K12" s="138" t="str">
        <f ca="1">IF(J12=0,"",IF(AND($K$1&lt;&gt;"All Projects",$K$1&lt;&gt;R12),0,OFFSET(Tasks!$C$1,Dashboard!$J12,Dashboard!K$3)))</f>
        <v>Go-live cutover &amp; monitoring</v>
      </c>
      <c r="L12" s="139" t="str">
        <f ca="1">IF(J12=0,"",OFFSET(Tasks!$C$1,Dashboard!$J12,Dashboard!L$3))</f>
        <v>Priya Kapoor</v>
      </c>
      <c r="M12" s="140">
        <f ca="1">IF(J12=0,"",OFFSET(Tasks!$C$1,Dashboard!$J12,Dashboard!M$3))</f>
        <v>46246</v>
      </c>
      <c r="N12" s="140">
        <f t="shared" ca="1" si="2"/>
        <v>46250</v>
      </c>
      <c r="O12" s="141">
        <f ca="1">IF(J12=0,"",OFFSET(Tasks!$C$1,Dashboard!$J12,Dashboard!O$3))</f>
        <v>5</v>
      </c>
      <c r="P12" s="177">
        <f ca="1">IF(J12=0,"",OFFSET(Tasks!$C$1,Dashboard!$J12,Dashboard!P$3))</f>
        <v>0</v>
      </c>
      <c r="Q12" s="77">
        <f t="shared" ca="1" si="1"/>
        <v>0</v>
      </c>
      <c r="R12" s="78" t="str">
        <f ca="1">OFFSET(Tasks!$C$1,Dashboard!$J12,Dashboard!R$3)</f>
        <v>Hospital EHR Migration</v>
      </c>
      <c r="S12" s="87"/>
      <c r="T12" s="88"/>
      <c r="U12" s="88"/>
      <c r="V12" s="88"/>
      <c r="W12" s="88"/>
      <c r="X12" s="88"/>
      <c r="Y12" s="88"/>
      <c r="Z12" s="88"/>
      <c r="AA12" s="88"/>
      <c r="AB12" s="88"/>
      <c r="AC12" s="88"/>
      <c r="AD12" s="88"/>
      <c r="AE12" s="88"/>
      <c r="AF12" s="88"/>
      <c r="AG12" s="88"/>
      <c r="AH12" s="89"/>
      <c r="AI12" s="2"/>
    </row>
    <row r="13" spans="2:35" ht="18" customHeight="1">
      <c r="B13" s="150"/>
      <c r="C13" s="12"/>
      <c r="D13" s="12"/>
      <c r="E13" s="58"/>
      <c r="F13" s="114"/>
      <c r="G13" s="116">
        <f>IFERROR(1-G12,"")</f>
        <v>0.58999999999999986</v>
      </c>
      <c r="H13" s="110"/>
      <c r="I13" s="110"/>
      <c r="J13" s="128" cm="1">
        <f t="array" ref="J13">IFERROR(IF(FNAT_rng_Project="All Projects",ROW()-3,INDEX(ROW(FNAT_rng_Tasks),SMALL(IF(FNAT_rng_Tasks=FNAT_rng_Project,ROW(FNAT_rng_Tasks)-ROW(INDEX(FNAT_rng_Tasks,1,1))+1),ROW()-3))-1),0)</f>
        <v>10</v>
      </c>
      <c r="K13" s="134" t="str">
        <f ca="1">IF(J13=0,"",IF(AND($K$1&lt;&gt;"All Projects",$K$1&lt;&gt;R13),0,OFFSET(Tasks!$C$1,Dashboard!$J13,Dashboard!K$3)))</f>
        <v>Closure &amp; lessons learned</v>
      </c>
      <c r="L13" s="135" t="str">
        <f ca="1">IF(J13=0,"",OFFSET(Tasks!$C$1,Dashboard!$J13,Dashboard!L$3))</f>
        <v>Sarah Mitchell</v>
      </c>
      <c r="M13" s="136">
        <f ca="1">IF(J13=0,"",OFFSET(Tasks!$C$1,Dashboard!$J13,Dashboard!M$3))</f>
        <v>46249</v>
      </c>
      <c r="N13" s="136">
        <f t="shared" ca="1" si="2"/>
        <v>46251</v>
      </c>
      <c r="O13" s="137">
        <f ca="1">IF(J13=0,"",OFFSET(Tasks!$C$1,Dashboard!$J13,Dashboard!O$3))</f>
        <v>3</v>
      </c>
      <c r="P13" s="176">
        <f ca="1">IF(J13=0,"",OFFSET(Tasks!$C$1,Dashboard!$J13,Dashboard!P$3))</f>
        <v>0</v>
      </c>
      <c r="Q13" s="82">
        <f t="shared" ca="1" si="1"/>
        <v>0</v>
      </c>
      <c r="R13" s="83" t="str">
        <f ca="1">OFFSET(Tasks!$C$1,Dashboard!$J13,Dashboard!R$3)</f>
        <v>Hospital EHR Migration</v>
      </c>
      <c r="S13" s="84"/>
      <c r="T13" s="85"/>
      <c r="U13" s="85"/>
      <c r="V13" s="85"/>
      <c r="W13" s="85"/>
      <c r="X13" s="85"/>
      <c r="Y13" s="85"/>
      <c r="Z13" s="85"/>
      <c r="AA13" s="85"/>
      <c r="AB13" s="85"/>
      <c r="AC13" s="85"/>
      <c r="AD13" s="85"/>
      <c r="AE13" s="85"/>
      <c r="AF13" s="85"/>
      <c r="AG13" s="85"/>
      <c r="AH13" s="86"/>
      <c r="AI13" s="2"/>
    </row>
    <row r="14" spans="2:35" ht="18" customHeight="1">
      <c r="B14" s="151"/>
      <c r="C14" s="100"/>
      <c r="D14" s="100"/>
      <c r="E14" s="237" t="s">
        <v>35</v>
      </c>
      <c r="F14" s="112"/>
      <c r="G14" s="117" t="str">
        <f>IFERROR(G11-G10+1 &amp;" days","")</f>
        <v>51 days</v>
      </c>
      <c r="H14" s="110"/>
      <c r="I14" s="110"/>
      <c r="J14" s="128" cm="1">
        <f t="array" ref="J14">IFERROR(IF(FNAT_rng_Project="All Projects",ROW()-3,INDEX(ROW(FNAT_rng_Tasks),SMALL(IF(FNAT_rng_Tasks=FNAT_rng_Project,ROW(FNAT_rng_Tasks)-ROW(INDEX(FNAT_rng_Tasks,1,1))+1),ROW()-3))-1),0)</f>
        <v>11</v>
      </c>
      <c r="K14" s="138" t="str">
        <f ca="1">IF(J14=0,"",IF(AND($K$1&lt;&gt;"All Projects",$K$1&lt;&gt;R14),0,OFFSET(Tasks!$C$1,Dashboard!$J14,Dashboard!K$3)))</f>
        <v>Market research &amp; requirements</v>
      </c>
      <c r="L14" s="139" t="str">
        <f ca="1">IF(J14=0,"",OFFSET(Tasks!$C$1,Dashboard!$J14,Dashboard!L$3))</f>
        <v>Alex Chen</v>
      </c>
      <c r="M14" s="140">
        <f ca="1">IF(J14=0,"",OFFSET(Tasks!$C$1,Dashboard!$J14,Dashboard!M$3))</f>
        <v>46235</v>
      </c>
      <c r="N14" s="140">
        <f t="shared" ca="1" si="2"/>
        <v>46237</v>
      </c>
      <c r="O14" s="141">
        <f ca="1">IF(J14=0,"",OFFSET(Tasks!$C$1,Dashboard!$J14,Dashboard!O$3))</f>
        <v>3</v>
      </c>
      <c r="P14" s="177">
        <f ca="1">IF(J14=0,"",OFFSET(Tasks!$C$1,Dashboard!$J14,Dashboard!P$3))</f>
        <v>1</v>
      </c>
      <c r="Q14" s="77">
        <f t="shared" ca="1" si="1"/>
        <v>3</v>
      </c>
      <c r="R14" s="78" t="str">
        <f ca="1">OFFSET(Tasks!$C$1,Dashboard!$J14,Dashboard!R$3)</f>
        <v>Mobile Payment App</v>
      </c>
      <c r="S14" s="87"/>
      <c r="T14" s="88"/>
      <c r="U14" s="88"/>
      <c r="V14" s="88"/>
      <c r="W14" s="88"/>
      <c r="X14" s="88"/>
      <c r="Y14" s="88"/>
      <c r="Z14" s="88"/>
      <c r="AA14" s="88"/>
      <c r="AB14" s="88"/>
      <c r="AC14" s="88"/>
      <c r="AD14" s="88"/>
      <c r="AE14" s="88"/>
      <c r="AF14" s="88"/>
      <c r="AG14" s="88"/>
      <c r="AH14" s="89"/>
      <c r="AI14" s="2"/>
    </row>
    <row r="15" spans="2:35" ht="18" customHeight="1">
      <c r="B15" s="151"/>
      <c r="C15" s="100"/>
      <c r="D15" s="100"/>
      <c r="E15" s="237"/>
      <c r="F15" s="112"/>
      <c r="G15" s="117" t="str">
        <f>IFERROR(VLOOKUP(Dashboard!K1,Projects!B4:G15,5,FALSE) &amp;" man-days","")</f>
        <v>405 man-days</v>
      </c>
      <c r="H15" s="110"/>
      <c r="I15" s="110"/>
      <c r="J15" s="128" cm="1">
        <f t="array" ref="J15">IFERROR(IF(FNAT_rng_Project="All Projects",ROW()-3,INDEX(ROW(FNAT_rng_Tasks),SMALL(IF(FNAT_rng_Tasks=FNAT_rng_Project,ROW(FNAT_rng_Tasks)-ROW(INDEX(FNAT_rng_Tasks,1,1))+1),ROW()-3))-1),0)</f>
        <v>12</v>
      </c>
      <c r="K15" s="134" t="str">
        <f ca="1">IF(J15=0,"",IF(AND($K$1&lt;&gt;"All Projects",$K$1&lt;&gt;R15),0,OFFSET(Tasks!$C$1,Dashboard!$J15,Dashboard!K$3)))</f>
        <v>UI/UX wireframes &amp; prototype</v>
      </c>
      <c r="L15" s="135" t="str">
        <f ca="1">IF(J15=0,"",OFFSET(Tasks!$C$1,Dashboard!$J15,Dashboard!L$3))</f>
        <v>Maya Brooks</v>
      </c>
      <c r="M15" s="136">
        <f ca="1">IF(J15=0,"",OFFSET(Tasks!$C$1,Dashboard!$J15,Dashboard!M$3))</f>
        <v>46237</v>
      </c>
      <c r="N15" s="136">
        <f t="shared" ca="1" si="2"/>
        <v>46240</v>
      </c>
      <c r="O15" s="137">
        <f ca="1">IF(J15=0,"",OFFSET(Tasks!$C$1,Dashboard!$J15,Dashboard!O$3))</f>
        <v>4</v>
      </c>
      <c r="P15" s="176">
        <f ca="1">IF(J15=0,"",OFFSET(Tasks!$C$1,Dashboard!$J15,Dashboard!P$3))</f>
        <v>1</v>
      </c>
      <c r="Q15" s="82">
        <f t="shared" ca="1" si="1"/>
        <v>4</v>
      </c>
      <c r="R15" s="83" t="str">
        <f ca="1">OFFSET(Tasks!$C$1,Dashboard!$J15,Dashboard!R$3)</f>
        <v>Mobile Payment App</v>
      </c>
      <c r="S15" s="84"/>
      <c r="T15" s="85"/>
      <c r="U15" s="85"/>
      <c r="V15" s="85"/>
      <c r="W15" s="85"/>
      <c r="X15" s="85"/>
      <c r="Y15" s="85"/>
      <c r="Z15" s="85"/>
      <c r="AA15" s="85"/>
      <c r="AB15" s="85"/>
      <c r="AC15" s="85"/>
      <c r="AD15" s="85"/>
      <c r="AE15" s="85"/>
      <c r="AF15" s="85"/>
      <c r="AG15" s="85"/>
      <c r="AH15" s="86"/>
      <c r="AI15" s="2"/>
    </row>
    <row r="16" spans="2:35" ht="18" customHeight="1">
      <c r="B16" s="239"/>
      <c r="C16" s="240"/>
      <c r="D16" s="240"/>
      <c r="E16" s="110"/>
      <c r="F16" s="110"/>
      <c r="G16" s="110"/>
      <c r="H16" s="110"/>
      <c r="I16" s="110"/>
      <c r="J16" s="128" cm="1">
        <f t="array" ref="J16">IFERROR(IF(FNAT_rng_Project="All Projects",ROW()-3,INDEX(ROW(FNAT_rng_Tasks),SMALL(IF(FNAT_rng_Tasks=FNAT_rng_Project,ROW(FNAT_rng_Tasks)-ROW(INDEX(FNAT_rng_Tasks,1,1))+1),ROW()-3))-1),0)</f>
        <v>13</v>
      </c>
      <c r="K16" s="138" t="str">
        <f ca="1">IF(J16=0,"",IF(AND($K$1&lt;&gt;"All Projects",$K$1&lt;&gt;R16),0,OFFSET(Tasks!$C$1,Dashboard!$J16,Dashboard!K$3)))</f>
        <v>Backend API &amp; security design</v>
      </c>
      <c r="L16" s="139" t="str">
        <f ca="1">IF(J16=0,"",OFFSET(Tasks!$C$1,Dashboard!$J16,Dashboard!L$3))</f>
        <v>Raj Patel</v>
      </c>
      <c r="M16" s="140">
        <f ca="1">IF(J16=0,"",OFFSET(Tasks!$C$1,Dashboard!$J16,Dashboard!M$3))</f>
        <v>46239</v>
      </c>
      <c r="N16" s="140">
        <f t="shared" ca="1" si="2"/>
        <v>46244</v>
      </c>
      <c r="O16" s="141">
        <f ca="1">IF(J16=0,"",OFFSET(Tasks!$C$1,Dashboard!$J16,Dashboard!O$3))</f>
        <v>6</v>
      </c>
      <c r="P16" s="177">
        <f ca="1">IF(J16=0,"",OFFSET(Tasks!$C$1,Dashboard!$J16,Dashboard!P$3))</f>
        <v>1</v>
      </c>
      <c r="Q16" s="77">
        <f t="shared" ca="1" si="1"/>
        <v>6</v>
      </c>
      <c r="R16" s="78" t="str">
        <f ca="1">OFFSET(Tasks!$C$1,Dashboard!$J16,Dashboard!R$3)</f>
        <v>Mobile Payment App</v>
      </c>
      <c r="S16" s="87"/>
      <c r="T16" s="88"/>
      <c r="U16" s="88"/>
      <c r="V16" s="88"/>
      <c r="W16" s="88"/>
      <c r="X16" s="88"/>
      <c r="Y16" s="88"/>
      <c r="Z16" s="88"/>
      <c r="AA16" s="88"/>
      <c r="AB16" s="88"/>
      <c r="AC16" s="88"/>
      <c r="AD16" s="88"/>
      <c r="AE16" s="88"/>
      <c r="AF16" s="88"/>
      <c r="AG16" s="88"/>
      <c r="AH16" s="89"/>
      <c r="AI16" s="2"/>
    </row>
    <row r="17" spans="2:35" ht="18" customHeight="1">
      <c r="B17" s="151"/>
      <c r="C17" s="100"/>
      <c r="D17" s="100"/>
      <c r="E17" s="118"/>
      <c r="F17" s="119"/>
      <c r="G17" s="120"/>
      <c r="H17" s="119"/>
      <c r="I17" s="119"/>
      <c r="J17" s="128" cm="1">
        <f t="array" ref="J17">IFERROR(IF(FNAT_rng_Project="All Projects",ROW()-3,INDEX(ROW(FNAT_rng_Tasks),SMALL(IF(FNAT_rng_Tasks=FNAT_rng_Project,ROW(FNAT_rng_Tasks)-ROW(INDEX(FNAT_rng_Tasks,1,1))+1),ROW()-3))-1),0)</f>
        <v>14</v>
      </c>
      <c r="K17" s="134" t="str">
        <f ca="1">IF(J17=0,"",IF(AND($K$1&lt;&gt;"All Projects",$K$1&lt;&gt;R17),0,OFFSET(Tasks!$C$1,Dashboard!$J17,Dashboard!K$3)))</f>
        <v>Payment gateway integration</v>
      </c>
      <c r="L17" s="135" t="str">
        <f ca="1">IF(J17=0,"",OFFSET(Tasks!$C$1,Dashboard!$J17,Dashboard!L$3))</f>
        <v>Raj Patel</v>
      </c>
      <c r="M17" s="136">
        <f ca="1">IF(J17=0,"",OFFSET(Tasks!$C$1,Dashboard!$J17,Dashboard!M$3))</f>
        <v>46238</v>
      </c>
      <c r="N17" s="136">
        <f t="shared" ca="1" si="2"/>
        <v>46242</v>
      </c>
      <c r="O17" s="137">
        <f ca="1">IF(J17=0,"",OFFSET(Tasks!$C$1,Dashboard!$J17,Dashboard!O$3))</f>
        <v>5</v>
      </c>
      <c r="P17" s="176">
        <f ca="1">IF(J17=0,"",OFFSET(Tasks!$C$1,Dashboard!$J17,Dashboard!P$3))</f>
        <v>1</v>
      </c>
      <c r="Q17" s="82">
        <f t="shared" ca="1" si="1"/>
        <v>5</v>
      </c>
      <c r="R17" s="83" t="str">
        <f ca="1">OFFSET(Tasks!$C$1,Dashboard!$J17,Dashboard!R$3)</f>
        <v>Mobile Payment App</v>
      </c>
      <c r="S17" s="84"/>
      <c r="T17" s="85"/>
      <c r="U17" s="85"/>
      <c r="V17" s="85"/>
      <c r="W17" s="85"/>
      <c r="X17" s="85"/>
      <c r="Y17" s="85"/>
      <c r="Z17" s="85"/>
      <c r="AA17" s="85"/>
      <c r="AB17" s="85"/>
      <c r="AC17" s="85"/>
      <c r="AD17" s="85"/>
      <c r="AE17" s="85"/>
      <c r="AF17" s="85"/>
      <c r="AG17" s="85"/>
      <c r="AH17" s="86"/>
      <c r="AI17" s="2"/>
    </row>
    <row r="18" spans="2:35" ht="18" customHeight="1">
      <c r="B18" s="151"/>
      <c r="C18" s="100"/>
      <c r="D18" s="100"/>
      <c r="E18" s="60" t="s">
        <v>58</v>
      </c>
      <c r="F18" s="121">
        <f>COUNTIF(Table1[Project],$G$3)</f>
        <v>100</v>
      </c>
      <c r="G18" s="122">
        <f t="shared" ref="G18:G25" si="3">F18</f>
        <v>100</v>
      </c>
      <c r="H18" s="119"/>
      <c r="I18" s="119"/>
      <c r="J18" s="128" cm="1">
        <f t="array" ref="J18">IFERROR(IF(FNAT_rng_Project="All Projects",ROW()-3,INDEX(ROW(FNAT_rng_Tasks),SMALL(IF(FNAT_rng_Tasks=FNAT_rng_Project,ROW(FNAT_rng_Tasks)-ROW(INDEX(FNAT_rng_Tasks,1,1))+1),ROW()-3))-1),0)</f>
        <v>15</v>
      </c>
      <c r="K18" s="138" t="str">
        <f ca="1">IF(J18=0,"",IF(AND($K$1&lt;&gt;"All Projects",$K$1&lt;&gt;R18),0,OFFSET(Tasks!$C$1,Dashboard!$J18,Dashboard!K$3)))</f>
        <v>Frontend app build (iOS + Android)</v>
      </c>
      <c r="L18" s="139" t="str">
        <f ca="1">IF(J18=0,"",OFFSET(Tasks!$C$1,Dashboard!$J18,Dashboard!L$3))</f>
        <v>Maya Brooks</v>
      </c>
      <c r="M18" s="140">
        <f ca="1">IF(J18=0,"",OFFSET(Tasks!$C$1,Dashboard!$J18,Dashboard!M$3))</f>
        <v>46238</v>
      </c>
      <c r="N18" s="140">
        <f t="shared" ca="1" si="2"/>
        <v>46243</v>
      </c>
      <c r="O18" s="141">
        <f ca="1">IF(J18=0,"",OFFSET(Tasks!$C$1,Dashboard!$J18,Dashboard!O$3))</f>
        <v>6</v>
      </c>
      <c r="P18" s="177">
        <f ca="1">IF(J18=0,"",OFFSET(Tasks!$C$1,Dashboard!$J18,Dashboard!P$3))</f>
        <v>1</v>
      </c>
      <c r="Q18" s="77">
        <f t="shared" ca="1" si="1"/>
        <v>6</v>
      </c>
      <c r="R18" s="78" t="str">
        <f ca="1">OFFSET(Tasks!$C$1,Dashboard!$J18,Dashboard!R$3)</f>
        <v>Mobile Payment App</v>
      </c>
      <c r="S18" s="87"/>
      <c r="T18" s="88"/>
      <c r="U18" s="88"/>
      <c r="V18" s="88"/>
      <c r="W18" s="88"/>
      <c r="X18" s="88"/>
      <c r="Y18" s="88"/>
      <c r="Z18" s="88"/>
      <c r="AA18" s="88"/>
      <c r="AB18" s="88"/>
      <c r="AC18" s="88"/>
      <c r="AD18" s="88"/>
      <c r="AE18" s="88"/>
      <c r="AF18" s="88"/>
      <c r="AG18" s="88"/>
      <c r="AH18" s="89"/>
      <c r="AI18" s="2"/>
    </row>
    <row r="19" spans="2:35" ht="18" customHeight="1">
      <c r="B19" s="151"/>
      <c r="C19" s="100"/>
      <c r="D19" s="100"/>
      <c r="E19" s="61" t="s">
        <v>15</v>
      </c>
      <c r="F19" s="123">
        <f>COUNTIFS(Table1[Project],$G$3,Table1[Progress],"=0")</f>
        <v>33</v>
      </c>
      <c r="G19" s="124">
        <f t="shared" si="3"/>
        <v>33</v>
      </c>
      <c r="H19" s="119"/>
      <c r="I19" s="119"/>
      <c r="J19" s="128" cm="1">
        <f t="array" ref="J19">IFERROR(IF(FNAT_rng_Project="All Projects",ROW()-3,INDEX(ROW(FNAT_rng_Tasks),SMALL(IF(FNAT_rng_Tasks=FNAT_rng_Project,ROW(FNAT_rng_Tasks)-ROW(INDEX(FNAT_rng_Tasks,1,1))+1),ROW()-3))-1),0)</f>
        <v>16</v>
      </c>
      <c r="K19" s="134" t="str">
        <f ca="1">IF(J19=0,"",IF(AND($K$1&lt;&gt;"All Projects",$K$1&lt;&gt;R19),0,OFFSET(Tasks!$C$1,Dashboard!$J19,Dashboard!K$3)))</f>
        <v>Biometric auth &amp; 2FA setup</v>
      </c>
      <c r="L19" s="135" t="str">
        <f ca="1">IF(J19=0,"",OFFSET(Tasks!$C$1,Dashboard!$J19,Dashboard!L$3))</f>
        <v>Raj Patel</v>
      </c>
      <c r="M19" s="136">
        <f ca="1">IF(J19=0,"",OFFSET(Tasks!$C$1,Dashboard!$J19,Dashboard!M$3))</f>
        <v>46242</v>
      </c>
      <c r="N19" s="136">
        <f t="shared" ca="1" si="2"/>
        <v>46250</v>
      </c>
      <c r="O19" s="137">
        <f ca="1">IF(J19=0,"",OFFSET(Tasks!$C$1,Dashboard!$J19,Dashboard!O$3))</f>
        <v>9</v>
      </c>
      <c r="P19" s="176">
        <f ca="1">IF(J19=0,"",OFFSET(Tasks!$C$1,Dashboard!$J19,Dashboard!P$3))</f>
        <v>1</v>
      </c>
      <c r="Q19" s="82">
        <f t="shared" ca="1" si="1"/>
        <v>9</v>
      </c>
      <c r="R19" s="83" t="str">
        <f ca="1">OFFSET(Tasks!$C$1,Dashboard!$J19,Dashboard!R$3)</f>
        <v>Mobile Payment App</v>
      </c>
      <c r="S19" s="84"/>
      <c r="T19" s="85"/>
      <c r="U19" s="85"/>
      <c r="V19" s="85"/>
      <c r="W19" s="85"/>
      <c r="X19" s="85"/>
      <c r="Y19" s="85"/>
      <c r="Z19" s="85"/>
      <c r="AA19" s="85"/>
      <c r="AB19" s="85"/>
      <c r="AC19" s="85"/>
      <c r="AD19" s="85"/>
      <c r="AE19" s="85"/>
      <c r="AF19" s="85"/>
      <c r="AG19" s="85"/>
      <c r="AH19" s="86"/>
      <c r="AI19" s="2"/>
    </row>
    <row r="20" spans="2:35" ht="18" customHeight="1">
      <c r="B20" s="151"/>
      <c r="C20" s="100"/>
      <c r="D20" s="100"/>
      <c r="E20" s="61" t="s">
        <v>13</v>
      </c>
      <c r="F20" s="123">
        <f>COUNTIFS(Table1[Project],$G$3,Table1[Progress],"=1")</f>
        <v>24</v>
      </c>
      <c r="G20" s="124">
        <f t="shared" si="3"/>
        <v>24</v>
      </c>
      <c r="H20" s="119"/>
      <c r="I20" s="119"/>
      <c r="J20" s="128" cm="1">
        <f t="array" ref="J20">IFERROR(IF(FNAT_rng_Project="All Projects",ROW()-3,INDEX(ROW(FNAT_rng_Tasks),SMALL(IF(FNAT_rng_Tasks=FNAT_rng_Project,ROW(FNAT_rng_Tasks)-ROW(INDEX(FNAT_rng_Tasks,1,1))+1),ROW()-3))-1),0)</f>
        <v>17</v>
      </c>
      <c r="K20" s="138" t="str">
        <f ca="1">IF(J20=0,"",IF(AND($K$1&lt;&gt;"All Projects",$K$1&lt;&gt;R20),0,OFFSET(Tasks!$C$1,Dashboard!$J20,Dashboard!K$3)))</f>
        <v>QA &amp; penetration testing</v>
      </c>
      <c r="L20" s="139" t="str">
        <f ca="1">IF(J20=0,"",OFFSET(Tasks!$C$1,Dashboard!$J20,Dashboard!L$3))</f>
        <v>Alex Chen</v>
      </c>
      <c r="M20" s="140">
        <f ca="1">IF(J20=0,"",OFFSET(Tasks!$C$1,Dashboard!$J20,Dashboard!M$3))</f>
        <v>46245</v>
      </c>
      <c r="N20" s="140">
        <f t="shared" ca="1" si="2"/>
        <v>46248</v>
      </c>
      <c r="O20" s="141">
        <f ca="1">IF(J20=0,"",OFFSET(Tasks!$C$1,Dashboard!$J20,Dashboard!O$3))</f>
        <v>4</v>
      </c>
      <c r="P20" s="177">
        <f ca="1">IF(J20=0,"",OFFSET(Tasks!$C$1,Dashboard!$J20,Dashboard!P$3))</f>
        <v>0.5</v>
      </c>
      <c r="Q20" s="77">
        <f t="shared" ca="1" si="1"/>
        <v>2</v>
      </c>
      <c r="R20" s="78" t="str">
        <f ca="1">OFFSET(Tasks!$C$1,Dashboard!$J20,Dashboard!R$3)</f>
        <v>Mobile Payment App</v>
      </c>
      <c r="S20" s="87"/>
      <c r="T20" s="88"/>
      <c r="U20" s="88"/>
      <c r="V20" s="88"/>
      <c r="W20" s="88"/>
      <c r="X20" s="88"/>
      <c r="Y20" s="88"/>
      <c r="Z20" s="88"/>
      <c r="AA20" s="88"/>
      <c r="AB20" s="88"/>
      <c r="AC20" s="88"/>
      <c r="AD20" s="88"/>
      <c r="AE20" s="88"/>
      <c r="AF20" s="88"/>
      <c r="AG20" s="88"/>
      <c r="AH20" s="89"/>
      <c r="AI20" s="2"/>
    </row>
    <row r="21" spans="2:35" ht="18" customHeight="1">
      <c r="B21" s="151"/>
      <c r="C21" s="100"/>
      <c r="D21" s="100"/>
      <c r="E21" s="61" t="s">
        <v>14</v>
      </c>
      <c r="F21" s="123">
        <f>COUNTIFS(Table1[Project],$G$3,Table1[Progress],"&gt;0",Table1[Progress],"&lt;1")</f>
        <v>43</v>
      </c>
      <c r="G21" s="124">
        <f t="shared" si="3"/>
        <v>43</v>
      </c>
      <c r="H21" s="119"/>
      <c r="I21" s="119"/>
      <c r="J21" s="128" cm="1">
        <f t="array" ref="J21">IFERROR(IF(FNAT_rng_Project="All Projects",ROW()-3,INDEX(ROW(FNAT_rng_Tasks),SMALL(IF(FNAT_rng_Tasks=FNAT_rng_Project,ROW(FNAT_rng_Tasks)-ROW(INDEX(FNAT_rng_Tasks,1,1))+1),ROW()-3))-1),0)</f>
        <v>18</v>
      </c>
      <c r="K21" s="134" t="str">
        <f ca="1">IF(J21=0,"",IF(AND($K$1&lt;&gt;"All Projects",$K$1&lt;&gt;R21),0,OFFSET(Tasks!$C$1,Dashboard!$J21,Dashboard!K$3)))</f>
        <v>Beta launch (500 users)</v>
      </c>
      <c r="L21" s="135" t="str">
        <f ca="1">IF(J21=0,"",OFFSET(Tasks!$C$1,Dashboard!$J21,Dashboard!L$3))</f>
        <v>Alex Chen</v>
      </c>
      <c r="M21" s="136">
        <f ca="1">IF(J21=0,"",OFFSET(Tasks!$C$1,Dashboard!$J21,Dashboard!M$3))</f>
        <v>46248</v>
      </c>
      <c r="N21" s="136">
        <f t="shared" ca="1" si="2"/>
        <v>46252</v>
      </c>
      <c r="O21" s="137">
        <f ca="1">IF(J21=0,"",OFFSET(Tasks!$C$1,Dashboard!$J21,Dashboard!O$3))</f>
        <v>5</v>
      </c>
      <c r="P21" s="176">
        <f ca="1">IF(J21=0,"",OFFSET(Tasks!$C$1,Dashboard!$J21,Dashboard!P$3))</f>
        <v>0.5</v>
      </c>
      <c r="Q21" s="82">
        <f t="shared" ca="1" si="1"/>
        <v>2.5</v>
      </c>
      <c r="R21" s="83" t="str">
        <f ca="1">OFFSET(Tasks!$C$1,Dashboard!$J21,Dashboard!R$3)</f>
        <v>Mobile Payment App</v>
      </c>
      <c r="S21" s="84"/>
      <c r="T21" s="85"/>
      <c r="U21" s="85"/>
      <c r="V21" s="85"/>
      <c r="W21" s="85"/>
      <c r="X21" s="85"/>
      <c r="Y21" s="85"/>
      <c r="Z21" s="85"/>
      <c r="AA21" s="85"/>
      <c r="AB21" s="85"/>
      <c r="AC21" s="85"/>
      <c r="AD21" s="85"/>
      <c r="AE21" s="85"/>
      <c r="AF21" s="85"/>
      <c r="AG21" s="85"/>
      <c r="AH21" s="86"/>
      <c r="AI21" s="2"/>
    </row>
    <row r="22" spans="2:35" ht="18" customHeight="1">
      <c r="B22" s="151"/>
      <c r="C22" s="100"/>
      <c r="D22" s="100"/>
      <c r="E22" s="62" t="s">
        <v>9</v>
      </c>
      <c r="F22" s="125">
        <f>COUNTIFS(Table1[Project],$G$3,Table1[Progress],"&gt;0",Table1[Progress],"&lt;=.25")</f>
        <v>14</v>
      </c>
      <c r="G22" s="124">
        <f>F22</f>
        <v>14</v>
      </c>
      <c r="H22" s="119"/>
      <c r="I22" s="119"/>
      <c r="J22" s="128" cm="1">
        <f t="array" ref="J22">IFERROR(IF(FNAT_rng_Project="All Projects",ROW()-3,INDEX(ROW(FNAT_rng_Tasks),SMALL(IF(FNAT_rng_Tasks=FNAT_rng_Project,ROW(FNAT_rng_Tasks)-ROW(INDEX(FNAT_rng_Tasks,1,1))+1),ROW()-3))-1),0)</f>
        <v>19</v>
      </c>
      <c r="K22" s="138" t="str">
        <f ca="1">IF(J22=0,"",IF(AND($K$1&lt;&gt;"All Projects",$K$1&lt;&gt;R22),0,OFFSET(Tasks!$C$1,Dashboard!$J22,Dashboard!K$3)))</f>
        <v>App Store submission</v>
      </c>
      <c r="L22" s="139" t="str">
        <f ca="1">IF(J22=0,"",OFFSET(Tasks!$C$1,Dashboard!$J22,Dashboard!L$3))</f>
        <v>Maya Brooks</v>
      </c>
      <c r="M22" s="140">
        <f ca="1">IF(J22=0,"",OFFSET(Tasks!$C$1,Dashboard!$J22,Dashboard!M$3))</f>
        <v>46250</v>
      </c>
      <c r="N22" s="140">
        <f t="shared" ca="1" si="2"/>
        <v>46252</v>
      </c>
      <c r="O22" s="141">
        <f ca="1">IF(J22=0,"",OFFSET(Tasks!$C$1,Dashboard!$J22,Dashboard!O$3))</f>
        <v>3</v>
      </c>
      <c r="P22" s="177">
        <f ca="1">IF(J22=0,"",OFFSET(Tasks!$C$1,Dashboard!$J22,Dashboard!P$3))</f>
        <v>0.5</v>
      </c>
      <c r="Q22" s="77">
        <f t="shared" ca="1" si="1"/>
        <v>1.5</v>
      </c>
      <c r="R22" s="78" t="str">
        <f ca="1">OFFSET(Tasks!$C$1,Dashboard!$J22,Dashboard!R$3)</f>
        <v>Mobile Payment App</v>
      </c>
      <c r="S22" s="87"/>
      <c r="T22" s="88"/>
      <c r="U22" s="88"/>
      <c r="V22" s="88"/>
      <c r="W22" s="88"/>
      <c r="X22" s="88"/>
      <c r="Y22" s="88"/>
      <c r="Z22" s="88"/>
      <c r="AA22" s="88"/>
      <c r="AB22" s="88"/>
      <c r="AC22" s="88"/>
      <c r="AD22" s="88"/>
      <c r="AE22" s="88"/>
      <c r="AF22" s="88"/>
      <c r="AG22" s="88"/>
      <c r="AH22" s="89"/>
      <c r="AI22" s="2"/>
    </row>
    <row r="23" spans="2:35" ht="18" customHeight="1">
      <c r="B23" s="151"/>
      <c r="C23" s="100"/>
      <c r="D23" s="100"/>
      <c r="E23" s="62" t="s">
        <v>10</v>
      </c>
      <c r="F23" s="125">
        <f>COUNTIFS(Table1[Project],$G$3,Table1[Progress],"&gt;.25",Table1[Progress],"&lt;=.5")</f>
        <v>18</v>
      </c>
      <c r="G23" s="124">
        <f t="shared" si="3"/>
        <v>18</v>
      </c>
      <c r="H23" s="119"/>
      <c r="I23" s="119"/>
      <c r="J23" s="128" cm="1">
        <f t="array" ref="J23">IFERROR(IF(FNAT_rng_Project="All Projects",ROW()-3,INDEX(ROW(FNAT_rng_Tasks),SMALL(IF(FNAT_rng_Tasks=FNAT_rng_Project,ROW(FNAT_rng_Tasks)-ROW(INDEX(FNAT_rng_Tasks,1,1))+1),ROW()-3))-1),0)</f>
        <v>20</v>
      </c>
      <c r="K23" s="134" t="str">
        <f ca="1">IF(J23=0,"",IF(AND($K$1&lt;&gt;"All Projects",$K$1&lt;&gt;R23),0,OFFSET(Tasks!$C$1,Dashboard!$J23,Dashboard!K$3)))</f>
        <v>Launch &amp; post-launch monitoring</v>
      </c>
      <c r="L23" s="135" t="str">
        <f ca="1">IF(J23=0,"",OFFSET(Tasks!$C$1,Dashboard!$J23,Dashboard!L$3))</f>
        <v>Raj Patel</v>
      </c>
      <c r="M23" s="136">
        <f ca="1">IF(J23=0,"",OFFSET(Tasks!$C$1,Dashboard!$J23,Dashboard!M$3))</f>
        <v>46283</v>
      </c>
      <c r="N23" s="136">
        <f t="shared" ca="1" si="2"/>
        <v>46285</v>
      </c>
      <c r="O23" s="137">
        <f ca="1">IF(J23=0,"",OFFSET(Tasks!$C$1,Dashboard!$J23,Dashboard!O$3))</f>
        <v>3</v>
      </c>
      <c r="P23" s="176">
        <f ca="1">IF(J23=0,"",OFFSET(Tasks!$C$1,Dashboard!$J23,Dashboard!P$3))</f>
        <v>0.2</v>
      </c>
      <c r="Q23" s="82">
        <f t="shared" ca="1" si="1"/>
        <v>0.60000000000000009</v>
      </c>
      <c r="R23" s="83" t="str">
        <f ca="1">OFFSET(Tasks!$C$1,Dashboard!$J23,Dashboard!R$3)</f>
        <v>Mobile Payment App</v>
      </c>
      <c r="S23" s="84"/>
      <c r="T23" s="85"/>
      <c r="U23" s="85"/>
      <c r="V23" s="85"/>
      <c r="W23" s="85"/>
      <c r="X23" s="85"/>
      <c r="Y23" s="85"/>
      <c r="Z23" s="85"/>
      <c r="AA23" s="85"/>
      <c r="AB23" s="85"/>
      <c r="AC23" s="85"/>
      <c r="AD23" s="85"/>
      <c r="AE23" s="85"/>
      <c r="AF23" s="85"/>
      <c r="AG23" s="85"/>
      <c r="AH23" s="86"/>
      <c r="AI23" s="2"/>
    </row>
    <row r="24" spans="2:35" ht="18" customHeight="1">
      <c r="B24" s="151"/>
      <c r="C24" s="100"/>
      <c r="D24" s="100"/>
      <c r="E24" s="62" t="s">
        <v>11</v>
      </c>
      <c r="F24" s="125">
        <f>COUNTIFS(Table1[Project],$G$3,Table1[Progress],"&gt;.5",Table1[Progress],"&lt;=.75")</f>
        <v>7</v>
      </c>
      <c r="G24" s="124">
        <f t="shared" si="3"/>
        <v>7</v>
      </c>
      <c r="H24" s="119"/>
      <c r="I24" s="119"/>
      <c r="J24" s="128" cm="1">
        <f t="array" ref="J24">IFERROR(IF(FNAT_rng_Project="All Projects",ROW()-3,INDEX(ROW(FNAT_rng_Tasks),SMALL(IF(FNAT_rng_Tasks=FNAT_rng_Project,ROW(FNAT_rng_Tasks)-ROW(INDEX(FNAT_rng_Tasks,1,1))+1),ROW()-3))-1),0)</f>
        <v>21</v>
      </c>
      <c r="K24" s="138" t="str">
        <f ca="1">IF(J24=0,"",IF(AND($K$1&lt;&gt;"All Projects",$K$1&lt;&gt;R24),0,OFFSET(Tasks!$C$1,Dashboard!$J24,Dashboard!K$3)))</f>
        <v>Production line assessment</v>
      </c>
      <c r="L24" s="139" t="str">
        <f ca="1">IF(J24=0,"",OFFSET(Tasks!$C$1,Dashboard!$J24,Dashboard!L$3))</f>
        <v>Mike Hansen</v>
      </c>
      <c r="M24" s="140">
        <f ca="1">IF(J24=0,"",OFFSET(Tasks!$C$1,Dashboard!$J24,Dashboard!M$3))</f>
        <v>46235</v>
      </c>
      <c r="N24" s="140">
        <f t="shared" ca="1" si="2"/>
        <v>46237</v>
      </c>
      <c r="O24" s="141">
        <f ca="1">IF(J24=0,"",OFFSET(Tasks!$C$1,Dashboard!$J24,Dashboard!O$3))</f>
        <v>3</v>
      </c>
      <c r="P24" s="177">
        <f ca="1">IF(J24=0,"",OFFSET(Tasks!$C$1,Dashboard!$J24,Dashboard!P$3))</f>
        <v>1</v>
      </c>
      <c r="Q24" s="77">
        <f t="shared" ca="1" si="1"/>
        <v>3</v>
      </c>
      <c r="R24" s="78" t="str">
        <f ca="1">OFFSET(Tasks!$C$1,Dashboard!$J24,Dashboard!R$3)</f>
        <v>Factory Automation</v>
      </c>
      <c r="S24" s="87"/>
      <c r="T24" s="88"/>
      <c r="U24" s="88"/>
      <c r="V24" s="88"/>
      <c r="W24" s="88"/>
      <c r="X24" s="88"/>
      <c r="Y24" s="88"/>
      <c r="Z24" s="88"/>
      <c r="AA24" s="88"/>
      <c r="AB24" s="88"/>
      <c r="AC24" s="88"/>
      <c r="AD24" s="88"/>
      <c r="AE24" s="88"/>
      <c r="AF24" s="88"/>
      <c r="AG24" s="88"/>
      <c r="AH24" s="89"/>
      <c r="AI24" s="2"/>
    </row>
    <row r="25" spans="2:35" ht="18" customHeight="1">
      <c r="B25" s="151"/>
      <c r="C25" s="100"/>
      <c r="D25" s="100"/>
      <c r="E25" s="62" t="s">
        <v>12</v>
      </c>
      <c r="F25" s="125">
        <f>COUNTIFS(Table1[Project],$G$3,Table1[Progress],"&gt;.75",Table1[Progress],"&lt;1")</f>
        <v>4</v>
      </c>
      <c r="G25" s="124">
        <f t="shared" si="3"/>
        <v>4</v>
      </c>
      <c r="H25" s="119"/>
      <c r="I25" s="119"/>
      <c r="J25" s="128" cm="1">
        <f t="array" ref="J25">IFERROR(IF(FNAT_rng_Project="All Projects",ROW()-3,INDEX(ROW(FNAT_rng_Tasks),SMALL(IF(FNAT_rng_Tasks=FNAT_rng_Project,ROW(FNAT_rng_Tasks)-ROW(INDEX(FNAT_rng_Tasks,1,1))+1),ROW()-3))-1),0)</f>
        <v>22</v>
      </c>
      <c r="K25" s="134" t="str">
        <f ca="1">IF(J25=0,"",IF(AND($K$1&lt;&gt;"All Projects",$K$1&lt;&gt;R25),0,OFFSET(Tasks!$C$1,Dashboard!$J25,Dashboard!K$3)))</f>
        <v>Automation scope &amp; ROI targets</v>
      </c>
      <c r="L25" s="135" t="str">
        <f ca="1">IF(J25=0,"",OFFSET(Tasks!$C$1,Dashboard!$J25,Dashboard!L$3))</f>
        <v>Mike Hansen</v>
      </c>
      <c r="M25" s="136">
        <f ca="1">IF(J25=0,"",OFFSET(Tasks!$C$1,Dashboard!$J25,Dashboard!M$3))</f>
        <v>46237</v>
      </c>
      <c r="N25" s="136">
        <f t="shared" ca="1" si="2"/>
        <v>46239</v>
      </c>
      <c r="O25" s="137">
        <f ca="1">IF(J25=0,"",OFFSET(Tasks!$C$1,Dashboard!$J25,Dashboard!O$3))</f>
        <v>3</v>
      </c>
      <c r="P25" s="176">
        <f ca="1">IF(J25=0,"",OFFSET(Tasks!$C$1,Dashboard!$J25,Dashboard!P$3))</f>
        <v>1</v>
      </c>
      <c r="Q25" s="82">
        <f t="shared" ca="1" si="1"/>
        <v>3</v>
      </c>
      <c r="R25" s="83" t="str">
        <f ca="1">OFFSET(Tasks!$C$1,Dashboard!$J25,Dashboard!R$3)</f>
        <v>Factory Automation</v>
      </c>
      <c r="S25" s="84"/>
      <c r="T25" s="85"/>
      <c r="U25" s="85"/>
      <c r="V25" s="85"/>
      <c r="W25" s="85"/>
      <c r="X25" s="85"/>
      <c r="Y25" s="85"/>
      <c r="Z25" s="85"/>
      <c r="AA25" s="85"/>
      <c r="AB25" s="85"/>
      <c r="AC25" s="85"/>
      <c r="AD25" s="85"/>
      <c r="AE25" s="85"/>
      <c r="AF25" s="85"/>
      <c r="AG25" s="85"/>
      <c r="AH25" s="86"/>
      <c r="AI25" s="2"/>
    </row>
    <row r="26" spans="2:35" ht="18" customHeight="1">
      <c r="B26" s="151"/>
      <c r="C26" s="100"/>
      <c r="D26" s="100"/>
      <c r="E26" s="119"/>
      <c r="F26" s="119"/>
      <c r="G26" s="119"/>
      <c r="H26" s="119"/>
      <c r="I26" s="119"/>
      <c r="J26" s="128" cm="1">
        <f t="array" ref="J26">IFERROR(IF(FNAT_rng_Project="All Projects",ROW()-3,INDEX(ROW(FNAT_rng_Tasks),SMALL(IF(FNAT_rng_Tasks=FNAT_rng_Project,ROW(FNAT_rng_Tasks)-ROW(INDEX(FNAT_rng_Tasks,1,1))+1),ROW()-3))-1),0)</f>
        <v>23</v>
      </c>
      <c r="K26" s="138" t="str">
        <f ca="1">IF(J26=0,"",IF(AND($K$1&lt;&gt;"All Projects",$K$1&lt;&gt;R26),0,OFFSET(Tasks!$C$1,Dashboard!$J26,Dashboard!K$3)))</f>
        <v>Vendor selection (robotics + sensors)</v>
      </c>
      <c r="L26" s="139" t="str">
        <f ca="1">IF(J26=0,"",OFFSET(Tasks!$C$1,Dashboard!$J26,Dashboard!L$3))</f>
        <v>Karen Tanaka</v>
      </c>
      <c r="M26" s="140">
        <f ca="1">IF(J26=0,"",OFFSET(Tasks!$C$1,Dashboard!$J26,Dashboard!M$3))</f>
        <v>46239</v>
      </c>
      <c r="N26" s="140">
        <f t="shared" ca="1" si="2"/>
        <v>46242</v>
      </c>
      <c r="O26" s="141">
        <f ca="1">IF(J26=0,"",OFFSET(Tasks!$C$1,Dashboard!$J26,Dashboard!O$3))</f>
        <v>4</v>
      </c>
      <c r="P26" s="177">
        <f ca="1">IF(J26=0,"",OFFSET(Tasks!$C$1,Dashboard!$J26,Dashboard!P$3))</f>
        <v>0.8</v>
      </c>
      <c r="Q26" s="77">
        <f t="shared" ca="1" si="1"/>
        <v>3.2</v>
      </c>
      <c r="R26" s="78" t="str">
        <f ca="1">OFFSET(Tasks!$C$1,Dashboard!$J26,Dashboard!R$3)</f>
        <v>Factory Automation</v>
      </c>
      <c r="S26" s="87"/>
      <c r="T26" s="88"/>
      <c r="U26" s="88"/>
      <c r="V26" s="88"/>
      <c r="W26" s="88"/>
      <c r="X26" s="88"/>
      <c r="Y26" s="88"/>
      <c r="Z26" s="88"/>
      <c r="AA26" s="88"/>
      <c r="AB26" s="88"/>
      <c r="AC26" s="88"/>
      <c r="AD26" s="88"/>
      <c r="AE26" s="88"/>
      <c r="AF26" s="88"/>
      <c r="AG26" s="88"/>
      <c r="AH26" s="89"/>
      <c r="AI26" s="2"/>
    </row>
    <row r="27" spans="2:35" ht="18" customHeight="1">
      <c r="B27" s="151"/>
      <c r="C27" s="100"/>
      <c r="D27" s="100"/>
      <c r="E27" s="119"/>
      <c r="F27" s="119"/>
      <c r="G27" s="119"/>
      <c r="H27" s="119"/>
      <c r="I27" s="119"/>
      <c r="J27" s="128" cm="1">
        <f t="array" ref="J27">IFERROR(IF(FNAT_rng_Project="All Projects",ROW()-3,INDEX(ROW(FNAT_rng_Tasks),SMALL(IF(FNAT_rng_Tasks=FNAT_rng_Project,ROW(FNAT_rng_Tasks)-ROW(INDEX(FNAT_rng_Tasks,1,1))+1),ROW()-3))-1),0)</f>
        <v>24</v>
      </c>
      <c r="K27" s="134" t="str">
        <f ca="1">IF(J27=0,"",IF(AND($K$1&lt;&gt;"All Projects",$K$1&lt;&gt;R27),0,OFFSET(Tasks!$C$1,Dashboard!$J27,Dashboard!K$3)))</f>
        <v>Floor layout redesign</v>
      </c>
      <c r="L27" s="135" t="str">
        <f ca="1">IF(J27=0,"",OFFSET(Tasks!$C$1,Dashboard!$J27,Dashboard!L$3))</f>
        <v>Carlos Vega</v>
      </c>
      <c r="M27" s="136">
        <f ca="1">IF(J27=0,"",OFFSET(Tasks!$C$1,Dashboard!$J27,Dashboard!M$3))</f>
        <v>46242</v>
      </c>
      <c r="N27" s="136">
        <f t="shared" ca="1" si="2"/>
        <v>46244</v>
      </c>
      <c r="O27" s="137">
        <f ca="1">IF(J27=0,"",OFFSET(Tasks!$C$1,Dashboard!$J27,Dashboard!O$3))</f>
        <v>3</v>
      </c>
      <c r="P27" s="176">
        <f ca="1">IF(J27=0,"",OFFSET(Tasks!$C$1,Dashboard!$J27,Dashboard!P$3))</f>
        <v>0.6</v>
      </c>
      <c r="Q27" s="82">
        <f t="shared" ca="1" si="1"/>
        <v>1.7999999999999998</v>
      </c>
      <c r="R27" s="83" t="str">
        <f ca="1">OFFSET(Tasks!$C$1,Dashboard!$J27,Dashboard!R$3)</f>
        <v>Factory Automation</v>
      </c>
      <c r="S27" s="84"/>
      <c r="T27" s="85"/>
      <c r="U27" s="85"/>
      <c r="V27" s="85"/>
      <c r="W27" s="85"/>
      <c r="X27" s="85"/>
      <c r="Y27" s="85"/>
      <c r="Z27" s="85"/>
      <c r="AA27" s="85"/>
      <c r="AB27" s="85"/>
      <c r="AC27" s="85"/>
      <c r="AD27" s="85"/>
      <c r="AE27" s="85"/>
      <c r="AF27" s="85"/>
      <c r="AG27" s="85"/>
      <c r="AH27" s="86"/>
      <c r="AI27" s="2"/>
    </row>
    <row r="28" spans="2:35" ht="18" customHeight="1">
      <c r="B28" s="152" t="s">
        <v>203</v>
      </c>
      <c r="C28" s="48"/>
      <c r="D28" s="48"/>
      <c r="E28" s="49"/>
      <c r="F28" s="50"/>
      <c r="G28" s="234" t="s">
        <v>54</v>
      </c>
      <c r="H28" s="235"/>
      <c r="I28" s="235"/>
      <c r="J28" s="129" cm="1">
        <f t="array" ref="J28">IFERROR(IF(FNAT_rng_Project="All Projects",ROW()-3,INDEX(ROW(FNAT_rng_Tasks),SMALL(IF(FNAT_rng_Tasks=FNAT_rng_Project,ROW(FNAT_rng_Tasks)-ROW(INDEX(FNAT_rng_Tasks,1,1))+1),ROW()-3))-1),0)</f>
        <v>25</v>
      </c>
      <c r="K28" s="142" t="str">
        <f ca="1">IF(J28=0,"",IF(AND($K$1&lt;&gt;"All Projects",$K$1&lt;&gt;R28),0,OFFSET(Tasks!$C$1,Dashboard!$J28,Dashboard!K$3)))</f>
        <v>Install robotic stations (3 units)</v>
      </c>
      <c r="L28" s="143" t="str">
        <f ca="1">IF(J28=0,"",OFFSET(Tasks!$C$1,Dashboard!$J28,Dashboard!L$3))</f>
        <v>Karen Tanaka</v>
      </c>
      <c r="M28" s="144">
        <f ca="1">IF(J28=0,"",OFFSET(Tasks!$C$1,Dashboard!$J28,Dashboard!M$3))</f>
        <v>46245</v>
      </c>
      <c r="N28" s="144">
        <f t="shared" ca="1" si="2"/>
        <v>46249</v>
      </c>
      <c r="O28" s="145">
        <f ca="1">IF(J28=0,"",OFFSET(Tasks!$C$1,Dashboard!$J28,Dashboard!O$3))</f>
        <v>5</v>
      </c>
      <c r="P28" s="178">
        <f ca="1">IF(J28=0,"",OFFSET(Tasks!$C$1,Dashboard!$J28,Dashboard!P$3))</f>
        <v>0.4</v>
      </c>
      <c r="Q28" s="90">
        <f t="shared" ca="1" si="1"/>
        <v>2</v>
      </c>
      <c r="R28" s="91" t="str">
        <f ca="1">OFFSET(Tasks!$C$1,Dashboard!$J28,Dashboard!R$3)</f>
        <v>Factory Automation</v>
      </c>
      <c r="S28" s="92"/>
      <c r="T28" s="92"/>
      <c r="U28" s="92"/>
      <c r="V28" s="92"/>
      <c r="W28" s="92"/>
      <c r="X28" s="92"/>
      <c r="Y28" s="92"/>
      <c r="Z28" s="92"/>
      <c r="AA28" s="92"/>
      <c r="AB28" s="93"/>
      <c r="AC28" s="93"/>
      <c r="AD28" s="93"/>
      <c r="AE28" s="93"/>
      <c r="AF28" s="93"/>
      <c r="AG28" s="93"/>
      <c r="AH28" s="94"/>
      <c r="AI28" s="2"/>
    </row>
    <row r="29" spans="2:35" ht="30.5" customHeight="1" thickBot="1">
      <c r="B29" s="156"/>
      <c r="C29" s="153"/>
      <c r="D29" s="153"/>
      <c r="E29" s="37"/>
      <c r="F29" s="154"/>
      <c r="G29" s="155"/>
      <c r="H29" s="155"/>
      <c r="I29" s="155"/>
      <c r="J29" s="38"/>
      <c r="K29" s="39"/>
      <c r="L29" s="1"/>
      <c r="M29" s="40"/>
      <c r="N29" s="40"/>
      <c r="O29" s="38"/>
      <c r="P29" s="41"/>
      <c r="Q29" s="45"/>
      <c r="R29" s="42"/>
      <c r="S29" s="43"/>
      <c r="T29" s="43"/>
      <c r="U29" s="43"/>
      <c r="V29" s="43"/>
      <c r="W29" s="43"/>
      <c r="X29" s="43"/>
      <c r="Y29" s="43"/>
      <c r="Z29" s="43"/>
      <c r="AA29" s="43"/>
      <c r="AB29" s="43"/>
      <c r="AC29" s="43"/>
      <c r="AD29" s="43"/>
      <c r="AE29" s="43"/>
      <c r="AF29" s="43"/>
      <c r="AG29" s="43"/>
      <c r="AH29" s="43"/>
      <c r="AI29" s="44"/>
    </row>
    <row r="30" spans="2:35" ht="24" customHeight="1" thickTop="1" thickBot="1">
      <c r="B30" s="248" t="s">
        <v>55</v>
      </c>
      <c r="C30" s="249"/>
      <c r="D30" s="250"/>
      <c r="E30" s="233" t="s">
        <v>262</v>
      </c>
      <c r="F30" s="233"/>
      <c r="G30" s="233"/>
      <c r="H30" s="233"/>
      <c r="I30" s="233"/>
      <c r="J30" s="103"/>
      <c r="K30" s="242"/>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44"/>
    </row>
    <row r="31" spans="2:35" ht="24" customHeight="1" thickTop="1" thickBot="1">
      <c r="B31" s="251"/>
      <c r="C31" s="252"/>
      <c r="D31" s="253"/>
      <c r="E31" s="233"/>
      <c r="F31" s="233"/>
      <c r="G31" s="233"/>
      <c r="H31" s="233"/>
      <c r="I31" s="233"/>
      <c r="J31" s="104"/>
      <c r="K31" s="244"/>
      <c r="L31" s="245"/>
      <c r="M31" s="245"/>
      <c r="N31" s="245"/>
      <c r="O31" s="245"/>
      <c r="P31" s="245"/>
      <c r="Q31" s="245"/>
      <c r="R31" s="245"/>
      <c r="S31" s="245"/>
      <c r="T31" s="245"/>
      <c r="U31" s="245"/>
      <c r="V31" s="245"/>
      <c r="W31" s="245"/>
      <c r="X31" s="245"/>
      <c r="Y31" s="245"/>
      <c r="Z31" s="245"/>
      <c r="AA31" s="245"/>
      <c r="AB31" s="245"/>
      <c r="AC31" s="245"/>
      <c r="AD31" s="245"/>
      <c r="AE31" s="245"/>
      <c r="AF31" s="245"/>
      <c r="AG31" s="245"/>
      <c r="AH31" s="245"/>
      <c r="AI31" s="44"/>
    </row>
    <row r="32" spans="2:35" ht="34.5" customHeight="1" thickTop="1" thickBot="1">
      <c r="B32" s="251"/>
      <c r="C32" s="252"/>
      <c r="D32" s="253"/>
      <c r="E32" s="233"/>
      <c r="F32" s="233"/>
      <c r="G32" s="233"/>
      <c r="H32" s="233"/>
      <c r="I32" s="233"/>
      <c r="J32" s="104"/>
      <c r="K32" s="244"/>
      <c r="L32" s="245"/>
      <c r="M32" s="245"/>
      <c r="N32" s="245"/>
      <c r="O32" s="245"/>
      <c r="P32" s="245"/>
      <c r="Q32" s="245"/>
      <c r="R32" s="245"/>
      <c r="S32" s="245"/>
      <c r="T32" s="245"/>
      <c r="U32" s="245"/>
      <c r="V32" s="245"/>
      <c r="W32" s="245"/>
      <c r="X32" s="245"/>
      <c r="Y32" s="245"/>
      <c r="Z32" s="245"/>
      <c r="AA32" s="245"/>
      <c r="AB32" s="245"/>
      <c r="AC32" s="245"/>
      <c r="AD32" s="245"/>
      <c r="AE32" s="245"/>
      <c r="AF32" s="245"/>
      <c r="AG32" s="245"/>
      <c r="AH32" s="245"/>
      <c r="AI32" s="44"/>
    </row>
    <row r="33" spans="2:35" ht="28" customHeight="1" thickTop="1" thickBot="1">
      <c r="B33" s="254"/>
      <c r="C33" s="255"/>
      <c r="D33" s="256"/>
      <c r="E33" s="233"/>
      <c r="F33" s="233"/>
      <c r="G33" s="233"/>
      <c r="H33" s="233"/>
      <c r="I33" s="233"/>
      <c r="J33" s="104"/>
      <c r="K33" s="246"/>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44"/>
    </row>
    <row r="34" spans="2:35" ht="10" customHeight="1" thickTop="1">
      <c r="AI34" s="44"/>
    </row>
  </sheetData>
  <sheetProtection algorithmName="SHA-512" hashValue="hW0KiwDg+jnHTqx7+sF5Sz1O7a2xPmxW8wNCpniuRBWwwUTHuZtGS6P3PRS0vh6RYh4IibRm2F5K9gxoElffQg==" saltValue="hLnwSkE3uisBme/sTBBFcg==" spinCount="100000" sheet="1" objects="1" scenarios="1"/>
  <mergeCells count="10">
    <mergeCell ref="D1:I1"/>
    <mergeCell ref="E30:I33"/>
    <mergeCell ref="G28:I28"/>
    <mergeCell ref="L1:Q1"/>
    <mergeCell ref="E14:E15"/>
    <mergeCell ref="D2:I2"/>
    <mergeCell ref="B16:D16"/>
    <mergeCell ref="E5:E8"/>
    <mergeCell ref="K30:AH33"/>
    <mergeCell ref="B30:D33"/>
  </mergeCells>
  <conditionalFormatting sqref="G18:G21">
    <cfRule type="dataBar" priority="12">
      <dataBar>
        <cfvo type="min"/>
        <cfvo type="max"/>
        <color theme="7" tint="-0.249977111117893"/>
      </dataBar>
      <extLst>
        <ext xmlns:x14="http://schemas.microsoft.com/office/spreadsheetml/2009/9/main" uri="{B025F937-C7B1-47D3-B67F-A62EFF666E3E}">
          <x14:id>{2A2EEA41-1D50-48AC-8694-1B4092DB76D8}</x14:id>
        </ext>
      </extLst>
    </cfRule>
  </conditionalFormatting>
  <conditionalFormatting sqref="G22:G25">
    <cfRule type="dataBar" priority="4">
      <dataBar>
        <cfvo type="num" val="0"/>
        <cfvo type="formula" val="$G$21"/>
        <color theme="7"/>
      </dataBar>
      <extLst>
        <ext xmlns:x14="http://schemas.microsoft.com/office/spreadsheetml/2009/9/main" uri="{B025F937-C7B1-47D3-B67F-A62EFF666E3E}">
          <x14:id>{90064854-5244-4D80-8F54-A36D7C404335}</x14:id>
        </ext>
      </extLst>
    </cfRule>
  </conditionalFormatting>
  <conditionalFormatting sqref="K4:O28 Q4:AH28 K29:AH29">
    <cfRule type="expression" dxfId="7" priority="5" stopIfTrue="1">
      <formula>IF($K4=0,TRUE,FALSE)</formula>
    </cfRule>
  </conditionalFormatting>
  <conditionalFormatting sqref="K4:AH28">
    <cfRule type="expression" dxfId="6" priority="17">
      <formula>$R4&lt;&gt;$R5</formula>
    </cfRule>
  </conditionalFormatting>
  <conditionalFormatting sqref="P4:P28">
    <cfRule type="dataBar" priority="2">
      <dataBar>
        <cfvo type="num" val="0"/>
        <cfvo type="num" val="1"/>
        <color rgb="FFC0E8F6"/>
      </dataBar>
      <extLst>
        <ext xmlns:x14="http://schemas.microsoft.com/office/spreadsheetml/2009/9/main" uri="{B025F937-C7B1-47D3-B67F-A62EFF666E3E}">
          <x14:id>{64AC582C-9BCD-4451-A07A-B804EB341278}</x14:id>
        </ext>
      </extLst>
    </cfRule>
  </conditionalFormatting>
  <conditionalFormatting sqref="R4:R29">
    <cfRule type="expression" dxfId="5" priority="9">
      <formula>IF($K4=0,TRUE,FALSE)</formula>
    </cfRule>
  </conditionalFormatting>
  <conditionalFormatting sqref="S4:AH28">
    <cfRule type="expression" dxfId="4" priority="15" stopIfTrue="1">
      <formula>IF(AND(S$2&gt;=$M4,S$2&lt;$M4+$Q4),TRUE,FALSE)</formula>
    </cfRule>
    <cfRule type="expression" dxfId="3" priority="16" stopIfTrue="1">
      <formula>IF(AND(S$2&gt;=$M4,S$2&lt;=$N4),TRUE,FALSE)</formula>
    </cfRule>
  </conditionalFormatting>
  <conditionalFormatting sqref="Z1">
    <cfRule type="cellIs" dxfId="2" priority="1" operator="greaterThan">
      <formula>0</formula>
    </cfRule>
  </conditionalFormatting>
  <dataValidations count="1">
    <dataValidation type="list" allowBlank="1" showInputMessage="1" showErrorMessage="1" sqref="K1" xr:uid="{00000000-0002-0000-0100-000000000000}">
      <formula1>FNAT_rng_All_Projects</formula1>
    </dataValidation>
  </dataValidations>
  <pageMargins left="0.7" right="0.7" top="0.75" bottom="0.75" header="0.3" footer="0.3"/>
  <pageSetup paperSize="9" scale="48" orientation="landscape" r:id="rId1"/>
  <ignoredErrors>
    <ignoredError sqref="R4:R2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56" r:id="rId4" name="Scroll Bar 32">
              <controlPr defaultSize="0" autoPict="0">
                <anchor moveWithCells="1">
                  <from>
                    <xdr:col>20</xdr:col>
                    <xdr:colOff>241300</xdr:colOff>
                    <xdr:row>0</xdr:row>
                    <xdr:rowOff>184150</xdr:rowOff>
                  </from>
                  <to>
                    <xdr:col>24</xdr:col>
                    <xdr:colOff>254000</xdr:colOff>
                    <xdr:row>0</xdr:row>
                    <xdr:rowOff>450850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2A2EEA41-1D50-48AC-8694-1B4092DB76D8}">
            <x14:dataBar minLength="0" maxLength="100" gradient="0">
              <x14:cfvo type="autoMin"/>
              <x14:cfvo type="autoMax"/>
              <x14:negativeFillColor rgb="FFFF0000"/>
              <x14:axisColor rgb="FF000000"/>
            </x14:dataBar>
          </x14:cfRule>
          <xm:sqref>G18:G21</xm:sqref>
        </x14:conditionalFormatting>
        <x14:conditionalFormatting xmlns:xm="http://schemas.microsoft.com/office/excel/2006/main">
          <x14:cfRule type="dataBar" id="{90064854-5244-4D80-8F54-A36D7C404335}">
            <x14:dataBar minLength="0" maxLength="100" gradient="0">
              <x14:cfvo type="num">
                <xm:f>0</xm:f>
              </x14:cfvo>
              <x14:cfvo type="formula">
                <xm:f>$G$21</xm:f>
              </x14:cfvo>
              <x14:negativeFillColor rgb="FFFF0000"/>
              <x14:axisColor rgb="FF000000"/>
            </x14:dataBar>
          </x14:cfRule>
          <xm:sqref>G22:G25</xm:sqref>
        </x14:conditionalFormatting>
        <x14:conditionalFormatting xmlns:xm="http://schemas.microsoft.com/office/excel/2006/main">
          <x14:cfRule type="dataBar" id="{64AC582C-9BCD-4451-A07A-B804EB341278}">
            <x14:dataBar minLength="0" maxLength="100" gradient="0">
              <x14:cfvo type="num">
                <xm:f>0</xm:f>
              </x14:cfvo>
              <x14:cfvo type="num">
                <xm:f>1</xm:f>
              </x14:cfvo>
              <x14:negativeFillColor rgb="FFFF0000"/>
              <x14:axisColor rgb="FF000000"/>
            </x14:dataBar>
          </x14:cfRule>
          <xm:sqref>P4:P28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CC99"/>
    <pageSetUpPr fitToPage="1"/>
  </sheetPr>
  <dimension ref="A1:L33"/>
  <sheetViews>
    <sheetView showGridLines="0" showRowColHeaders="0" workbookViewId="0"/>
  </sheetViews>
  <sheetFormatPr defaultColWidth="0" defaultRowHeight="14.5" zeroHeight="1"/>
  <cols>
    <col min="1" max="1" width="27.1796875" customWidth="1"/>
    <col min="2" max="2" width="36.6328125" customWidth="1"/>
    <col min="3" max="3" width="12.7265625" customWidth="1"/>
    <col min="4" max="5" width="15.26953125" customWidth="1"/>
    <col min="6" max="6" width="12.7265625" customWidth="1"/>
    <col min="7" max="7" width="33.90625" customWidth="1"/>
    <col min="8" max="8" width="21" customWidth="1"/>
    <col min="9" max="12" width="9.26953125" customWidth="1"/>
    <col min="13" max="16384" width="9.26953125" hidden="1"/>
  </cols>
  <sheetData>
    <row r="1" spans="2:8">
      <c r="B1" s="257" t="s">
        <v>37</v>
      </c>
      <c r="C1" s="257"/>
      <c r="D1" s="257"/>
      <c r="E1" s="257"/>
      <c r="F1" s="257"/>
      <c r="G1" s="257"/>
      <c r="H1" s="257"/>
    </row>
    <row r="2" spans="2:8" ht="25.5" customHeight="1">
      <c r="B2" s="257"/>
      <c r="C2" s="257"/>
      <c r="D2" s="257"/>
      <c r="E2" s="257"/>
      <c r="F2" s="257"/>
      <c r="G2" s="257"/>
      <c r="H2" s="257"/>
    </row>
    <row r="3" spans="2:8" ht="6.5" customHeight="1"/>
    <row r="4" spans="2:8" s="52" customFormat="1" ht="25" customHeight="1">
      <c r="B4" s="51" t="s">
        <v>21</v>
      </c>
      <c r="C4" s="127" t="s">
        <v>22</v>
      </c>
      <c r="D4" s="127" t="s">
        <v>18</v>
      </c>
      <c r="E4" s="127" t="s">
        <v>19</v>
      </c>
      <c r="F4" s="127" t="s">
        <v>20</v>
      </c>
      <c r="G4" s="127" t="s">
        <v>23</v>
      </c>
      <c r="H4" s="127" t="s">
        <v>25</v>
      </c>
    </row>
    <row r="5" spans="2:8" ht="22" customHeight="1">
      <c r="B5" s="189" t="s">
        <v>17</v>
      </c>
      <c r="C5" s="189">
        <f>COUNTA(Table1[Project])</f>
        <v>100</v>
      </c>
      <c r="D5" s="190">
        <f>MIN(Table1[Start Date])</f>
        <v>46235</v>
      </c>
      <c r="E5" s="190" cm="1">
        <f t="array" ref="E5">MAX(Table1[Start Date]+Table1[Days Required])-1</f>
        <v>46285</v>
      </c>
      <c r="F5" s="189">
        <f>SUM(Table1[Days Required])</f>
        <v>405</v>
      </c>
      <c r="G5" s="191">
        <f>AVERAGE(Tasks!G:G)</f>
        <v>0.41000000000000009</v>
      </c>
      <c r="H5" s="191">
        <f>IFERROR(1-G5,"")</f>
        <v>0.58999999999999986</v>
      </c>
    </row>
    <row r="6" spans="2:8" ht="25" customHeight="1">
      <c r="B6" s="179" t="s">
        <v>63</v>
      </c>
      <c r="C6" s="180">
        <f>COUNTIF(Table1[Project],B6)</f>
        <v>10</v>
      </c>
      <c r="D6" s="181">
        <f t="array" ref="D6">MIN(IF(Table1[Project]=B6,Table1[Start Date]))</f>
        <v>46235</v>
      </c>
      <c r="E6" s="181" cm="1">
        <f t="array" ref="E6">MAX(IF(Table1[Project]=B6,Table1[Start Date]+Table1[Days Required]))-1</f>
        <v>46251</v>
      </c>
      <c r="F6" s="180">
        <f>SUMIF(Table1[Project],Projects!B6,Table1[Days Required])</f>
        <v>58</v>
      </c>
      <c r="G6" s="182">
        <f>AVERAGEIF(Table1[Project],Projects!B6,Table1[Progress])</f>
        <v>0.42000000000000004</v>
      </c>
      <c r="H6" s="182">
        <f t="shared" ref="H6:H15" si="0">IFERROR(1-G6,"")</f>
        <v>0.57999999999999996</v>
      </c>
    </row>
    <row r="7" spans="2:8" ht="25" customHeight="1">
      <c r="B7" s="179" t="s">
        <v>77</v>
      </c>
      <c r="C7" s="180">
        <f>COUNTIF(Table1[Project],B7)</f>
        <v>10</v>
      </c>
      <c r="D7" s="181">
        <f t="array" ref="D7">MIN(IF(Table1[Project]=B7,Table1[Start Date]))</f>
        <v>46235</v>
      </c>
      <c r="E7" s="181" cm="1">
        <f t="array" ref="E7">MAX(IF(Table1[Project]=B7,Table1[Start Date]+Table1[Days Required]))-1</f>
        <v>46285</v>
      </c>
      <c r="F7" s="180">
        <f>SUMIF(Table1[Project],Projects!B7,Table1[Days Required])</f>
        <v>48</v>
      </c>
      <c r="G7" s="182">
        <f>AVERAGEIF(Table1[Project],Projects!B7,Table1[Progress])</f>
        <v>0.77</v>
      </c>
      <c r="H7" s="182">
        <f t="shared" si="0"/>
        <v>0.22999999999999998</v>
      </c>
    </row>
    <row r="8" spans="2:8" ht="25" customHeight="1">
      <c r="B8" s="179" t="s">
        <v>204</v>
      </c>
      <c r="C8" s="180">
        <f>COUNTIF(Table1[Project],B8)</f>
        <v>10</v>
      </c>
      <c r="D8" s="181">
        <f t="array" ref="D8">MIN(IF(Table1[Project]=B8,Table1[Start Date]))</f>
        <v>46235</v>
      </c>
      <c r="E8" s="181" cm="1">
        <f t="array" ref="E8">MAX(IF(Table1[Project]=B8,Table1[Start Date]+Table1[Days Required]))-1</f>
        <v>46264</v>
      </c>
      <c r="F8" s="180">
        <f>SUMIF(Table1[Project],Projects!B8,Table1[Days Required])</f>
        <v>36</v>
      </c>
      <c r="G8" s="182">
        <f>AVERAGEIF(Table1[Project],Projects!B8,Table1[Progress])</f>
        <v>0.41999999999999993</v>
      </c>
      <c r="H8" s="182">
        <f t="shared" si="0"/>
        <v>0.58000000000000007</v>
      </c>
    </row>
    <row r="9" spans="2:8" ht="25" customHeight="1">
      <c r="B9" s="179" t="s">
        <v>104</v>
      </c>
      <c r="C9" s="180">
        <f>COUNTIF(Table1[Project],B9)</f>
        <v>10</v>
      </c>
      <c r="D9" s="181">
        <f t="array" ref="D9">MIN(IF(Table1[Project]=B9,Table1[Start Date]))</f>
        <v>46235</v>
      </c>
      <c r="E9" s="181" cm="1">
        <f t="array" ref="E9">MAX(IF(Table1[Project]=B9,Table1[Start Date]+Table1[Days Required]))-1</f>
        <v>46264</v>
      </c>
      <c r="F9" s="180">
        <f>SUMIF(Table1[Project],Projects!B9,Table1[Days Required])</f>
        <v>36</v>
      </c>
      <c r="G9" s="182">
        <f>AVERAGEIF(Table1[Project],Projects!B9,Table1[Progress])</f>
        <v>0.45999999999999996</v>
      </c>
      <c r="H9" s="182">
        <f t="shared" si="0"/>
        <v>0.54</v>
      </c>
    </row>
    <row r="10" spans="2:8" ht="25" customHeight="1">
      <c r="B10" s="179" t="s">
        <v>118</v>
      </c>
      <c r="C10" s="180">
        <f>COUNTIF(Table1[Project],B10)</f>
        <v>10</v>
      </c>
      <c r="D10" s="181">
        <f t="array" ref="D10">MIN(IF(Table1[Project]=B10,Table1[Start Date]))</f>
        <v>46235</v>
      </c>
      <c r="E10" s="181" cm="1">
        <f t="array" ref="E10">MAX(IF(Table1[Project]=B10,Table1[Start Date]+Table1[Days Required]))-1</f>
        <v>46264</v>
      </c>
      <c r="F10" s="180">
        <f>SUMIF(Table1[Project],Projects!B10,Table1[Days Required])</f>
        <v>38</v>
      </c>
      <c r="G10" s="182">
        <f>AVERAGEIF(Table1[Project],Projects!B10,Table1[Progress])</f>
        <v>0.41</v>
      </c>
      <c r="H10" s="182">
        <f t="shared" si="0"/>
        <v>0.59000000000000008</v>
      </c>
    </row>
    <row r="11" spans="2:8" ht="25" customHeight="1">
      <c r="B11" s="179" t="s">
        <v>132</v>
      </c>
      <c r="C11" s="180">
        <f>COUNTIF(Table1[Project],B11)</f>
        <v>10</v>
      </c>
      <c r="D11" s="181">
        <f t="array" ref="D11">MIN(IF(Table1[Project]=B11,Table1[Start Date]))</f>
        <v>46235</v>
      </c>
      <c r="E11" s="181" cm="1">
        <f t="array" ref="E11">MAX(IF(Table1[Project]=B11,Table1[Start Date]+Table1[Days Required]))-1</f>
        <v>46264</v>
      </c>
      <c r="F11" s="180">
        <f>SUMIF(Table1[Project],Projects!B11,Table1[Days Required])</f>
        <v>37</v>
      </c>
      <c r="G11" s="182">
        <f>AVERAGEIF(Table1[Project],Projects!B11,Table1[Progress])</f>
        <v>0.45999999999999996</v>
      </c>
      <c r="H11" s="182">
        <f t="shared" si="0"/>
        <v>0.54</v>
      </c>
    </row>
    <row r="12" spans="2:8" ht="25" customHeight="1">
      <c r="B12" s="179" t="s">
        <v>146</v>
      </c>
      <c r="C12" s="180">
        <f>COUNTIF(Table1[Project],B12)</f>
        <v>10</v>
      </c>
      <c r="D12" s="181">
        <f t="array" ref="D12">MIN(IF(Table1[Project]=B12,Table1[Start Date]))</f>
        <v>46235</v>
      </c>
      <c r="E12" s="181" cm="1">
        <f t="array" ref="E12">MAX(IF(Table1[Project]=B12,Table1[Start Date]+Table1[Days Required]))-1</f>
        <v>46264</v>
      </c>
      <c r="F12" s="180">
        <f>SUMIF(Table1[Project],Projects!B12,Table1[Days Required])</f>
        <v>39</v>
      </c>
      <c r="G12" s="182">
        <f>AVERAGEIF(Table1[Project],Projects!B12,Table1[Progress])</f>
        <v>0.38</v>
      </c>
      <c r="H12" s="182">
        <f t="shared" si="0"/>
        <v>0.62</v>
      </c>
    </row>
    <row r="13" spans="2:8" ht="25" customHeight="1">
      <c r="B13" s="179" t="s">
        <v>160</v>
      </c>
      <c r="C13" s="180">
        <f>COUNTIF(Table1[Project],B13)</f>
        <v>10</v>
      </c>
      <c r="D13" s="181">
        <f t="array" ref="D13">MIN(IF(Table1[Project]=B13,Table1[Start Date]))</f>
        <v>46235</v>
      </c>
      <c r="E13" s="181" cm="1">
        <f t="array" ref="E13">MAX(IF(Table1[Project]=B13,Table1[Start Date]+Table1[Days Required]))-1</f>
        <v>46264</v>
      </c>
      <c r="F13" s="180">
        <f>SUMIF(Table1[Project],Projects!B13,Table1[Days Required])</f>
        <v>38</v>
      </c>
      <c r="G13" s="182">
        <f>AVERAGEIF(Table1[Project],Projects!B13,Table1[Progress])</f>
        <v>0.26999999999999996</v>
      </c>
      <c r="H13" s="182">
        <f t="shared" si="0"/>
        <v>0.73</v>
      </c>
    </row>
    <row r="14" spans="2:8" ht="25" customHeight="1">
      <c r="B14" s="179" t="s">
        <v>174</v>
      </c>
      <c r="C14" s="180">
        <f>COUNTIF(Table1[Project],B14)</f>
        <v>10</v>
      </c>
      <c r="D14" s="181">
        <f t="array" ref="D14">MIN(IF(Table1[Project]=B14,Table1[Start Date]))</f>
        <v>46235</v>
      </c>
      <c r="E14" s="181" cm="1">
        <f t="array" ref="E14">MAX(IF(Table1[Project]=B14,Table1[Start Date]+Table1[Days Required]))-1</f>
        <v>46264</v>
      </c>
      <c r="F14" s="180">
        <f>SUMIF(Table1[Project],Projects!B14,Table1[Days Required])</f>
        <v>37</v>
      </c>
      <c r="G14" s="182">
        <f>AVERAGEIF(Table1[Project],Projects!B14,Table1[Progress])</f>
        <v>0.41</v>
      </c>
      <c r="H14" s="182">
        <f t="shared" si="0"/>
        <v>0.59000000000000008</v>
      </c>
    </row>
    <row r="15" spans="2:8" ht="25" customHeight="1">
      <c r="B15" s="179" t="s">
        <v>188</v>
      </c>
      <c r="C15" s="180">
        <f>COUNTIF(Table1[Project],B15)</f>
        <v>10</v>
      </c>
      <c r="D15" s="181">
        <f t="array" ref="D15">MIN(IF(Table1[Project]=B15,Table1[Start Date]))</f>
        <v>46235</v>
      </c>
      <c r="E15" s="181" cm="1">
        <f t="array" ref="E15">MAX(IF(Table1[Project]=B15,Table1[Start Date]+Table1[Days Required]))-1</f>
        <v>46264</v>
      </c>
      <c r="F15" s="180">
        <f>SUMIF(Table1[Project],Projects!B15,Table1[Days Required])</f>
        <v>38</v>
      </c>
      <c r="G15" s="182">
        <f>AVERAGEIF(Table1[Project],Projects!B15,Table1[Progress])</f>
        <v>0.1</v>
      </c>
      <c r="H15" s="182">
        <f t="shared" si="0"/>
        <v>0.9</v>
      </c>
    </row>
    <row r="16" spans="2:8" ht="49.9" customHeight="1">
      <c r="G16" s="7"/>
    </row>
    <row r="17" spans="2:8" ht="14.65" customHeight="1"/>
    <row r="18" spans="2:8" ht="14.65" customHeight="1">
      <c r="B18" s="258" t="s">
        <v>208</v>
      </c>
      <c r="C18" s="258"/>
      <c r="D18" s="258"/>
      <c r="E18" s="258"/>
      <c r="F18" s="258"/>
      <c r="G18" s="3"/>
      <c r="H18" s="3"/>
    </row>
    <row r="19" spans="2:8" ht="14.65" customHeight="1">
      <c r="B19" s="259"/>
      <c r="C19" s="259"/>
      <c r="D19" s="259"/>
      <c r="E19" s="259"/>
      <c r="F19" s="259"/>
      <c r="G19" s="3"/>
      <c r="H19" s="3"/>
    </row>
    <row r="20" spans="2:8" ht="14.65" customHeight="1">
      <c r="B20" s="259"/>
      <c r="C20" s="259"/>
      <c r="D20" s="259"/>
      <c r="E20" s="259"/>
      <c r="F20" s="259"/>
      <c r="G20" s="3"/>
      <c r="H20" s="3"/>
    </row>
    <row r="21" spans="2:8" ht="102" customHeight="1">
      <c r="B21" s="259"/>
      <c r="C21" s="259"/>
      <c r="D21" s="259"/>
      <c r="E21" s="259"/>
      <c r="F21" s="259"/>
      <c r="G21" s="3"/>
      <c r="H21" s="3"/>
    </row>
    <row r="22" spans="2:8"/>
    <row r="33"/>
  </sheetData>
  <sheetProtection algorithmName="SHA-512" hashValue="d0T/2yM0X8olw6scN9FCRJblvqDfYCwtTUdrUOvux7m2Lz1sBmCqLQtBIulUJ4jDMw3+ak0JwNu7fGN7W4a7fQ==" saltValue="LlP6PAuT3atuY1nAn0eKOg==" spinCount="100000" sheet="1" objects="1" scenarios="1"/>
  <mergeCells count="2">
    <mergeCell ref="B1:H2"/>
    <mergeCell ref="B18:F21"/>
  </mergeCells>
  <conditionalFormatting sqref="B5">
    <cfRule type="expression" dxfId="1" priority="2">
      <formula>IF($C5=0,TRUE,FALSE)</formula>
    </cfRule>
  </conditionalFormatting>
  <conditionalFormatting sqref="C5:H15">
    <cfRule type="expression" dxfId="0" priority="3">
      <formula>IF($C5=0,TRUE,FALSE)</formula>
    </cfRule>
  </conditionalFormatting>
  <conditionalFormatting sqref="G5:G15">
    <cfRule type="dataBar" priority="1">
      <dataBar>
        <cfvo type="num" val="0"/>
        <cfvo type="num" val="1"/>
        <color theme="7" tint="0.59999389629810485"/>
      </dataBar>
      <extLst>
        <ext xmlns:x14="http://schemas.microsoft.com/office/spreadsheetml/2009/9/main" uri="{B025F937-C7B1-47D3-B67F-A62EFF666E3E}">
          <x14:id>{2199B4E9-D656-48E6-9671-A5486ADD8014}</x14:id>
        </ext>
      </extLst>
    </cfRule>
  </conditionalFormatting>
  <printOptions horizontalCentered="1"/>
  <pageMargins left="0.7" right="0.7" top="0.75" bottom="0.75" header="0.3" footer="0.3"/>
  <pageSetup paperSize="9" scale="97" orientation="landscape" r:id="rId1"/>
  <ignoredErrors>
    <ignoredError sqref="G11:G16" evalError="1"/>
  </ignoredErrors>
  <drawing r:id="rId2"/>
  <extLst>
    <ext xmlns:x14="http://schemas.microsoft.com/office/spreadsheetml/2009/9/main" uri="{78C0D931-6437-407d-A8EE-F0AAD7539E65}">
      <x14:conditionalFormattings>
        <x14:conditionalFormatting xmlns:xm="http://schemas.microsoft.com/office/excel/2006/main">
          <x14:cfRule type="dataBar" id="{2199B4E9-D656-48E6-9671-A5486ADD8014}">
            <x14:dataBar minLength="0" maxLength="100" gradient="0">
              <x14:cfvo type="num">
                <xm:f>0</xm:f>
              </x14:cfvo>
              <x14:cfvo type="num">
                <xm:f>1</xm:f>
              </x14:cfvo>
              <x14:negativeFillColor rgb="FFFF0000"/>
              <x14:axisColor rgb="FF000000"/>
            </x14:dataBar>
          </x14:cfRule>
          <xm:sqref>G5:G15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CC99"/>
    <pageSetUpPr fitToPage="1"/>
  </sheetPr>
  <dimension ref="A1:O110"/>
  <sheetViews>
    <sheetView showGridLines="0" showRowColHeaders="0" workbookViewId="0"/>
  </sheetViews>
  <sheetFormatPr defaultColWidth="0" defaultRowHeight="18" customHeight="1" zeroHeight="1"/>
  <cols>
    <col min="1" max="1" width="3.7265625" style="46" customWidth="1"/>
    <col min="2" max="2" width="25.26953125" style="54" customWidth="1"/>
    <col min="3" max="3" width="32.08984375" style="54" bestFit="1" customWidth="1"/>
    <col min="4" max="4" width="22.26953125" style="54" customWidth="1"/>
    <col min="5" max="5" width="16.26953125" style="54" customWidth="1"/>
    <col min="6" max="6" width="15.90625" style="54" customWidth="1"/>
    <col min="7" max="7" width="16.26953125" style="54" customWidth="1"/>
    <col min="8" max="12" width="9.26953125" style="46" customWidth="1"/>
    <col min="13" max="13" width="9.26953125" style="46" hidden="1" customWidth="1"/>
    <col min="14" max="14" width="9.7265625" style="46" hidden="1" customWidth="1"/>
    <col min="15" max="15" width="12.26953125" style="46" hidden="1" customWidth="1"/>
    <col min="16" max="16384" width="9.26953125" style="46" hidden="1"/>
  </cols>
  <sheetData>
    <row r="1" spans="2:14" ht="30" customHeight="1">
      <c r="B1" s="183" t="s">
        <v>16</v>
      </c>
      <c r="C1" s="184" t="s">
        <v>2</v>
      </c>
      <c r="D1" s="183" t="s">
        <v>24</v>
      </c>
      <c r="E1" s="184" t="s">
        <v>0</v>
      </c>
      <c r="F1" s="183" t="s">
        <v>35</v>
      </c>
      <c r="G1" s="184" t="s">
        <v>7</v>
      </c>
    </row>
    <row r="2" spans="2:14" ht="18" customHeight="1">
      <c r="B2" s="95" t="s">
        <v>63</v>
      </c>
      <c r="C2" s="95" t="s">
        <v>64</v>
      </c>
      <c r="D2" s="95" t="s">
        <v>65</v>
      </c>
      <c r="E2" s="96">
        <v>46235</v>
      </c>
      <c r="F2" s="95">
        <v>5</v>
      </c>
      <c r="G2" s="97">
        <v>1</v>
      </c>
    </row>
    <row r="3" spans="2:14" ht="18" customHeight="1">
      <c r="B3" s="95" t="s">
        <v>63</v>
      </c>
      <c r="C3" s="95" t="s">
        <v>66</v>
      </c>
      <c r="D3" s="95" t="s">
        <v>65</v>
      </c>
      <c r="E3" s="96">
        <v>46237</v>
      </c>
      <c r="F3" s="95">
        <v>6</v>
      </c>
      <c r="G3" s="97">
        <v>1</v>
      </c>
    </row>
    <row r="4" spans="2:14" ht="18" customHeight="1">
      <c r="B4" s="95" t="s">
        <v>63</v>
      </c>
      <c r="C4" s="95" t="s">
        <v>67</v>
      </c>
      <c r="D4" s="95" t="s">
        <v>68</v>
      </c>
      <c r="E4" s="96">
        <v>46239</v>
      </c>
      <c r="F4" s="95">
        <v>3</v>
      </c>
      <c r="G4" s="97">
        <v>1</v>
      </c>
    </row>
    <row r="5" spans="2:14" ht="18" customHeight="1">
      <c r="B5" s="95" t="s">
        <v>63</v>
      </c>
      <c r="C5" s="95" t="s">
        <v>69</v>
      </c>
      <c r="D5" s="95" t="s">
        <v>68</v>
      </c>
      <c r="E5" s="96">
        <v>46238</v>
      </c>
      <c r="F5" s="95">
        <v>6</v>
      </c>
      <c r="G5" s="97">
        <v>0.2</v>
      </c>
    </row>
    <row r="6" spans="2:14" ht="18" customHeight="1">
      <c r="B6" s="95" t="s">
        <v>63</v>
      </c>
      <c r="C6" s="95" t="s">
        <v>70</v>
      </c>
      <c r="D6" s="95" t="s">
        <v>71</v>
      </c>
      <c r="E6" s="96">
        <v>46239</v>
      </c>
      <c r="F6" s="95">
        <v>12</v>
      </c>
      <c r="G6" s="97">
        <v>0.5</v>
      </c>
    </row>
    <row r="7" spans="2:14" ht="18" customHeight="1">
      <c r="B7" s="95" t="s">
        <v>63</v>
      </c>
      <c r="C7" s="95" t="s">
        <v>72</v>
      </c>
      <c r="D7" s="95" t="s">
        <v>71</v>
      </c>
      <c r="E7" s="96">
        <v>46242</v>
      </c>
      <c r="F7" s="95">
        <v>8</v>
      </c>
      <c r="G7" s="97">
        <v>0.3</v>
      </c>
    </row>
    <row r="8" spans="2:14" ht="18" customHeight="1">
      <c r="B8" s="95" t="s">
        <v>63</v>
      </c>
      <c r="C8" s="95" t="s">
        <v>73</v>
      </c>
      <c r="D8" s="95" t="s">
        <v>65</v>
      </c>
      <c r="E8" s="96">
        <v>46245</v>
      </c>
      <c r="F8" s="95">
        <v>6</v>
      </c>
      <c r="G8" s="97">
        <v>0.2</v>
      </c>
    </row>
    <row r="9" spans="2:14" ht="18" customHeight="1">
      <c r="B9" s="95" t="s">
        <v>63</v>
      </c>
      <c r="C9" s="95" t="s">
        <v>74</v>
      </c>
      <c r="D9" s="95" t="s">
        <v>68</v>
      </c>
      <c r="E9" s="96">
        <v>46245</v>
      </c>
      <c r="F9" s="95">
        <v>4</v>
      </c>
      <c r="G9" s="97">
        <v>0</v>
      </c>
      <c r="N9" s="53"/>
    </row>
    <row r="10" spans="2:14" ht="18" customHeight="1">
      <c r="B10" s="95" t="s">
        <v>63</v>
      </c>
      <c r="C10" s="95" t="s">
        <v>75</v>
      </c>
      <c r="D10" s="95" t="s">
        <v>71</v>
      </c>
      <c r="E10" s="96">
        <v>46246</v>
      </c>
      <c r="F10" s="95">
        <v>5</v>
      </c>
      <c r="G10" s="97">
        <v>0</v>
      </c>
    </row>
    <row r="11" spans="2:14" ht="18" customHeight="1">
      <c r="B11" s="95" t="s">
        <v>63</v>
      </c>
      <c r="C11" s="95" t="s">
        <v>76</v>
      </c>
      <c r="D11" s="95" t="s">
        <v>65</v>
      </c>
      <c r="E11" s="96">
        <v>46249</v>
      </c>
      <c r="F11" s="95">
        <v>3</v>
      </c>
      <c r="G11" s="97">
        <v>0</v>
      </c>
    </row>
    <row r="12" spans="2:14" ht="18" customHeight="1">
      <c r="B12" s="95" t="s">
        <v>77</v>
      </c>
      <c r="C12" s="95" t="s">
        <v>78</v>
      </c>
      <c r="D12" s="95" t="s">
        <v>79</v>
      </c>
      <c r="E12" s="96">
        <v>46235</v>
      </c>
      <c r="F12" s="95">
        <v>3</v>
      </c>
      <c r="G12" s="97">
        <v>1</v>
      </c>
    </row>
    <row r="13" spans="2:14" ht="18" customHeight="1">
      <c r="B13" s="95" t="s">
        <v>77</v>
      </c>
      <c r="C13" s="95" t="s">
        <v>80</v>
      </c>
      <c r="D13" s="95" t="s">
        <v>81</v>
      </c>
      <c r="E13" s="96">
        <v>46237</v>
      </c>
      <c r="F13" s="95">
        <v>4</v>
      </c>
      <c r="G13" s="97">
        <v>1</v>
      </c>
    </row>
    <row r="14" spans="2:14" ht="18" customHeight="1">
      <c r="B14" s="95" t="s">
        <v>77</v>
      </c>
      <c r="C14" s="95" t="s">
        <v>82</v>
      </c>
      <c r="D14" s="95" t="s">
        <v>83</v>
      </c>
      <c r="E14" s="96">
        <v>46239</v>
      </c>
      <c r="F14" s="95">
        <v>6</v>
      </c>
      <c r="G14" s="97">
        <v>1</v>
      </c>
    </row>
    <row r="15" spans="2:14" ht="18" customHeight="1">
      <c r="B15" s="95" t="s">
        <v>77</v>
      </c>
      <c r="C15" s="95" t="s">
        <v>84</v>
      </c>
      <c r="D15" s="95" t="s">
        <v>83</v>
      </c>
      <c r="E15" s="96">
        <v>46238</v>
      </c>
      <c r="F15" s="95">
        <v>5</v>
      </c>
      <c r="G15" s="97">
        <v>1</v>
      </c>
    </row>
    <row r="16" spans="2:14" ht="18" customHeight="1">
      <c r="B16" s="95" t="s">
        <v>77</v>
      </c>
      <c r="C16" s="95" t="s">
        <v>85</v>
      </c>
      <c r="D16" s="95" t="s">
        <v>81</v>
      </c>
      <c r="E16" s="96">
        <v>46238</v>
      </c>
      <c r="F16" s="95">
        <v>6</v>
      </c>
      <c r="G16" s="97">
        <v>1</v>
      </c>
    </row>
    <row r="17" spans="2:7" ht="18" customHeight="1">
      <c r="B17" s="95" t="s">
        <v>77</v>
      </c>
      <c r="C17" s="95" t="s">
        <v>86</v>
      </c>
      <c r="D17" s="95" t="s">
        <v>83</v>
      </c>
      <c r="E17" s="96">
        <v>46242</v>
      </c>
      <c r="F17" s="95">
        <v>9</v>
      </c>
      <c r="G17" s="97">
        <v>1</v>
      </c>
    </row>
    <row r="18" spans="2:7" ht="18" customHeight="1">
      <c r="B18" s="95" t="s">
        <v>77</v>
      </c>
      <c r="C18" s="95" t="s">
        <v>87</v>
      </c>
      <c r="D18" s="95" t="s">
        <v>79</v>
      </c>
      <c r="E18" s="96">
        <v>46245</v>
      </c>
      <c r="F18" s="95">
        <v>4</v>
      </c>
      <c r="G18" s="97">
        <v>0.5</v>
      </c>
    </row>
    <row r="19" spans="2:7" ht="18" customHeight="1">
      <c r="B19" s="95" t="s">
        <v>77</v>
      </c>
      <c r="C19" s="95" t="s">
        <v>88</v>
      </c>
      <c r="D19" s="95" t="s">
        <v>79</v>
      </c>
      <c r="E19" s="96">
        <v>46248</v>
      </c>
      <c r="F19" s="95">
        <v>5</v>
      </c>
      <c r="G19" s="97">
        <v>0.5</v>
      </c>
    </row>
    <row r="20" spans="2:7" ht="18" customHeight="1">
      <c r="B20" s="95" t="s">
        <v>77</v>
      </c>
      <c r="C20" s="95" t="s">
        <v>89</v>
      </c>
      <c r="D20" s="95" t="s">
        <v>81</v>
      </c>
      <c r="E20" s="96">
        <v>46250</v>
      </c>
      <c r="F20" s="95">
        <v>3</v>
      </c>
      <c r="G20" s="97">
        <v>0.5</v>
      </c>
    </row>
    <row r="21" spans="2:7" ht="18" customHeight="1">
      <c r="B21" s="95" t="s">
        <v>77</v>
      </c>
      <c r="C21" s="95" t="s">
        <v>90</v>
      </c>
      <c r="D21" s="95" t="s">
        <v>83</v>
      </c>
      <c r="E21" s="96">
        <v>46283</v>
      </c>
      <c r="F21" s="95">
        <v>3</v>
      </c>
      <c r="G21" s="97">
        <v>0.2</v>
      </c>
    </row>
    <row r="22" spans="2:7" ht="18" customHeight="1">
      <c r="B22" s="95" t="s">
        <v>204</v>
      </c>
      <c r="C22" s="95" t="s">
        <v>91</v>
      </c>
      <c r="D22" s="95" t="s">
        <v>92</v>
      </c>
      <c r="E22" s="96">
        <v>46235</v>
      </c>
      <c r="F22" s="95">
        <v>3</v>
      </c>
      <c r="G22" s="97">
        <v>1</v>
      </c>
    </row>
    <row r="23" spans="2:7" ht="18" customHeight="1">
      <c r="B23" s="95" t="s">
        <v>204</v>
      </c>
      <c r="C23" s="95" t="s">
        <v>93</v>
      </c>
      <c r="D23" s="95" t="s">
        <v>92</v>
      </c>
      <c r="E23" s="96">
        <v>46237</v>
      </c>
      <c r="F23" s="95">
        <v>3</v>
      </c>
      <c r="G23" s="97">
        <v>1</v>
      </c>
    </row>
    <row r="24" spans="2:7" ht="18" customHeight="1">
      <c r="B24" s="95" t="s">
        <v>204</v>
      </c>
      <c r="C24" s="95" t="s">
        <v>94</v>
      </c>
      <c r="D24" s="95" t="s">
        <v>95</v>
      </c>
      <c r="E24" s="96">
        <v>46239</v>
      </c>
      <c r="F24" s="95">
        <v>4</v>
      </c>
      <c r="G24" s="97">
        <v>0.8</v>
      </c>
    </row>
    <row r="25" spans="2:7" ht="18" customHeight="1">
      <c r="B25" s="95" t="s">
        <v>204</v>
      </c>
      <c r="C25" s="95" t="s">
        <v>96</v>
      </c>
      <c r="D25" s="95" t="s">
        <v>97</v>
      </c>
      <c r="E25" s="96">
        <v>46242</v>
      </c>
      <c r="F25" s="95">
        <v>3</v>
      </c>
      <c r="G25" s="97">
        <v>0.6</v>
      </c>
    </row>
    <row r="26" spans="2:7" ht="18" customHeight="1">
      <c r="B26" s="95" t="s">
        <v>204</v>
      </c>
      <c r="C26" s="95" t="s">
        <v>98</v>
      </c>
      <c r="D26" s="95" t="s">
        <v>95</v>
      </c>
      <c r="E26" s="96">
        <v>46245</v>
      </c>
      <c r="F26" s="95">
        <v>5</v>
      </c>
      <c r="G26" s="97">
        <v>0.4</v>
      </c>
    </row>
    <row r="27" spans="2:7" ht="18" customHeight="1">
      <c r="B27" s="95" t="s">
        <v>204</v>
      </c>
      <c r="C27" s="95" t="s">
        <v>99</v>
      </c>
      <c r="D27" s="95" t="s">
        <v>97</v>
      </c>
      <c r="E27" s="96">
        <v>46248</v>
      </c>
      <c r="F27" s="95">
        <v>4</v>
      </c>
      <c r="G27" s="97">
        <v>0.3</v>
      </c>
    </row>
    <row r="28" spans="2:7" ht="18" customHeight="1">
      <c r="B28" s="95" t="s">
        <v>204</v>
      </c>
      <c r="C28" s="95" t="s">
        <v>100</v>
      </c>
      <c r="D28" s="95" t="s">
        <v>95</v>
      </c>
      <c r="E28" s="96">
        <v>46251</v>
      </c>
      <c r="F28" s="95">
        <v>4</v>
      </c>
      <c r="G28" s="97">
        <v>0.1</v>
      </c>
    </row>
    <row r="29" spans="2:7" ht="18" customHeight="1">
      <c r="B29" s="95" t="s">
        <v>204</v>
      </c>
      <c r="C29" s="95" t="s">
        <v>101</v>
      </c>
      <c r="D29" s="95" t="s">
        <v>92</v>
      </c>
      <c r="E29" s="96">
        <v>46254</v>
      </c>
      <c r="F29" s="95">
        <v>4</v>
      </c>
      <c r="G29" s="97">
        <v>0</v>
      </c>
    </row>
    <row r="30" spans="2:7" ht="18" customHeight="1">
      <c r="B30" s="95" t="s">
        <v>204</v>
      </c>
      <c r="C30" s="95" t="s">
        <v>102</v>
      </c>
      <c r="D30" s="95" t="s">
        <v>97</v>
      </c>
      <c r="E30" s="96">
        <v>46258</v>
      </c>
      <c r="F30" s="95">
        <v>3</v>
      </c>
      <c r="G30" s="97">
        <v>0</v>
      </c>
    </row>
    <row r="31" spans="2:7" ht="18" customHeight="1">
      <c r="B31" s="95" t="s">
        <v>204</v>
      </c>
      <c r="C31" s="95" t="s">
        <v>103</v>
      </c>
      <c r="D31" s="95" t="s">
        <v>92</v>
      </c>
      <c r="E31" s="96">
        <v>46262</v>
      </c>
      <c r="F31" s="95">
        <v>3</v>
      </c>
      <c r="G31" s="97">
        <v>0</v>
      </c>
    </row>
    <row r="32" spans="2:7" ht="18" customHeight="1">
      <c r="B32" s="95" t="s">
        <v>104</v>
      </c>
      <c r="C32" s="95" t="s">
        <v>105</v>
      </c>
      <c r="D32" s="95" t="s">
        <v>106</v>
      </c>
      <c r="E32" s="96">
        <v>46235</v>
      </c>
      <c r="F32" s="95">
        <v>3</v>
      </c>
      <c r="G32" s="97">
        <v>1</v>
      </c>
    </row>
    <row r="33" spans="2:7" ht="18" customHeight="1">
      <c r="B33" s="95" t="s">
        <v>104</v>
      </c>
      <c r="C33" s="95" t="s">
        <v>107</v>
      </c>
      <c r="D33" s="95" t="s">
        <v>106</v>
      </c>
      <c r="E33" s="96">
        <v>46237</v>
      </c>
      <c r="F33" s="95">
        <v>4</v>
      </c>
      <c r="G33" s="97">
        <v>1</v>
      </c>
    </row>
    <row r="34" spans="2:7" ht="18" customHeight="1">
      <c r="B34" s="95" t="s">
        <v>104</v>
      </c>
      <c r="C34" s="95" t="s">
        <v>108</v>
      </c>
      <c r="D34" s="95" t="s">
        <v>109</v>
      </c>
      <c r="E34" s="96">
        <v>46240</v>
      </c>
      <c r="F34" s="95">
        <v>3</v>
      </c>
      <c r="G34" s="97">
        <v>1</v>
      </c>
    </row>
    <row r="35" spans="2:7" ht="18" customHeight="1">
      <c r="B35" s="95" t="s">
        <v>104</v>
      </c>
      <c r="C35" s="95" t="s">
        <v>110</v>
      </c>
      <c r="D35" s="95" t="s">
        <v>111</v>
      </c>
      <c r="E35" s="96">
        <v>46242</v>
      </c>
      <c r="F35" s="95">
        <v>4</v>
      </c>
      <c r="G35" s="97">
        <v>0.7</v>
      </c>
    </row>
    <row r="36" spans="2:7" ht="18" customHeight="1">
      <c r="B36" s="95" t="s">
        <v>104</v>
      </c>
      <c r="C36" s="95" t="s">
        <v>112</v>
      </c>
      <c r="D36" s="95" t="s">
        <v>109</v>
      </c>
      <c r="E36" s="96">
        <v>46245</v>
      </c>
      <c r="F36" s="95">
        <v>5</v>
      </c>
      <c r="G36" s="97">
        <v>0.5</v>
      </c>
    </row>
    <row r="37" spans="2:7" ht="18" customHeight="1">
      <c r="B37" s="95" t="s">
        <v>104</v>
      </c>
      <c r="C37" s="95" t="s">
        <v>113</v>
      </c>
      <c r="D37" s="95" t="s">
        <v>106</v>
      </c>
      <c r="E37" s="96">
        <v>46249</v>
      </c>
      <c r="F37" s="95">
        <v>3</v>
      </c>
      <c r="G37" s="97">
        <v>0.3</v>
      </c>
    </row>
    <row r="38" spans="2:7" ht="18" customHeight="1">
      <c r="B38" s="95" t="s">
        <v>104</v>
      </c>
      <c r="C38" s="95" t="s">
        <v>114</v>
      </c>
      <c r="D38" s="95" t="s">
        <v>106</v>
      </c>
      <c r="E38" s="96">
        <v>46252</v>
      </c>
      <c r="F38" s="95">
        <v>4</v>
      </c>
      <c r="G38" s="97">
        <v>0.1</v>
      </c>
    </row>
    <row r="39" spans="2:7" ht="18" customHeight="1">
      <c r="B39" s="95" t="s">
        <v>104</v>
      </c>
      <c r="C39" s="95" t="s">
        <v>115</v>
      </c>
      <c r="D39" s="95" t="s">
        <v>109</v>
      </c>
      <c r="E39" s="96">
        <v>46255</v>
      </c>
      <c r="F39" s="95">
        <v>3</v>
      </c>
      <c r="G39" s="97">
        <v>0</v>
      </c>
    </row>
    <row r="40" spans="2:7" ht="18" customHeight="1">
      <c r="B40" s="95" t="s">
        <v>104</v>
      </c>
      <c r="C40" s="95" t="s">
        <v>116</v>
      </c>
      <c r="D40" s="95" t="s">
        <v>111</v>
      </c>
      <c r="E40" s="96">
        <v>46258</v>
      </c>
      <c r="F40" s="95">
        <v>4</v>
      </c>
      <c r="G40" s="97">
        <v>0</v>
      </c>
    </row>
    <row r="41" spans="2:7" ht="18" customHeight="1">
      <c r="B41" s="95" t="s">
        <v>104</v>
      </c>
      <c r="C41" s="95" t="s">
        <v>117</v>
      </c>
      <c r="D41" s="95" t="s">
        <v>109</v>
      </c>
      <c r="E41" s="96">
        <v>46262</v>
      </c>
      <c r="F41" s="95">
        <v>3</v>
      </c>
      <c r="G41" s="97">
        <v>0</v>
      </c>
    </row>
    <row r="42" spans="2:7" ht="18" customHeight="1">
      <c r="B42" s="95" t="s">
        <v>118</v>
      </c>
      <c r="C42" s="95" t="s">
        <v>119</v>
      </c>
      <c r="D42" s="95" t="s">
        <v>120</v>
      </c>
      <c r="E42" s="96">
        <v>46235</v>
      </c>
      <c r="F42" s="95">
        <v>3</v>
      </c>
      <c r="G42" s="97">
        <v>1</v>
      </c>
    </row>
    <row r="43" spans="2:7" ht="18" customHeight="1">
      <c r="B43" s="95" t="s">
        <v>118</v>
      </c>
      <c r="C43" s="95" t="s">
        <v>121</v>
      </c>
      <c r="D43" s="95" t="s">
        <v>120</v>
      </c>
      <c r="E43" s="96">
        <v>46237</v>
      </c>
      <c r="F43" s="95">
        <v>3</v>
      </c>
      <c r="G43" s="97">
        <v>1</v>
      </c>
    </row>
    <row r="44" spans="2:7" ht="18" customHeight="1">
      <c r="B44" s="95" t="s">
        <v>118</v>
      </c>
      <c r="C44" s="95" t="s">
        <v>122</v>
      </c>
      <c r="D44" s="95" t="s">
        <v>123</v>
      </c>
      <c r="E44" s="96">
        <v>46239</v>
      </c>
      <c r="F44" s="95">
        <v>5</v>
      </c>
      <c r="G44" s="97">
        <v>0.8</v>
      </c>
    </row>
    <row r="45" spans="2:7" ht="18" customHeight="1">
      <c r="B45" s="95" t="s">
        <v>118</v>
      </c>
      <c r="C45" s="95" t="s">
        <v>124</v>
      </c>
      <c r="D45" s="95" t="s">
        <v>125</v>
      </c>
      <c r="E45" s="96">
        <v>46240</v>
      </c>
      <c r="F45" s="95">
        <v>5</v>
      </c>
      <c r="G45" s="97">
        <v>0.6</v>
      </c>
    </row>
    <row r="46" spans="2:7" ht="18" customHeight="1">
      <c r="B46" s="95" t="s">
        <v>118</v>
      </c>
      <c r="C46" s="95" t="s">
        <v>126</v>
      </c>
      <c r="D46" s="95" t="s">
        <v>123</v>
      </c>
      <c r="E46" s="96">
        <v>46244</v>
      </c>
      <c r="F46" s="95">
        <v>5</v>
      </c>
      <c r="G46" s="97">
        <v>0.4</v>
      </c>
    </row>
    <row r="47" spans="2:7" ht="18" customHeight="1">
      <c r="B47" s="95" t="s">
        <v>118</v>
      </c>
      <c r="C47" s="95" t="s">
        <v>127</v>
      </c>
      <c r="D47" s="95" t="s">
        <v>123</v>
      </c>
      <c r="E47" s="96">
        <v>46248</v>
      </c>
      <c r="F47" s="95">
        <v>4</v>
      </c>
      <c r="G47" s="97">
        <v>0.2</v>
      </c>
    </row>
    <row r="48" spans="2:7" ht="18" customHeight="1">
      <c r="B48" s="95" t="s">
        <v>118</v>
      </c>
      <c r="C48" s="95" t="s">
        <v>128</v>
      </c>
      <c r="D48" s="95" t="s">
        <v>120</v>
      </c>
      <c r="E48" s="96">
        <v>46251</v>
      </c>
      <c r="F48" s="95">
        <v>3</v>
      </c>
      <c r="G48" s="97">
        <v>0.1</v>
      </c>
    </row>
    <row r="49" spans="2:7" ht="18" customHeight="1">
      <c r="B49" s="95" t="s">
        <v>118</v>
      </c>
      <c r="C49" s="95" t="s">
        <v>129</v>
      </c>
      <c r="D49" s="95" t="s">
        <v>125</v>
      </c>
      <c r="E49" s="96">
        <v>46254</v>
      </c>
      <c r="F49" s="95">
        <v>3</v>
      </c>
      <c r="G49" s="97">
        <v>0</v>
      </c>
    </row>
    <row r="50" spans="2:7" ht="18" customHeight="1">
      <c r="B50" s="95" t="s">
        <v>118</v>
      </c>
      <c r="C50" s="95" t="s">
        <v>130</v>
      </c>
      <c r="D50" s="95" t="s">
        <v>123</v>
      </c>
      <c r="E50" s="96">
        <v>46258</v>
      </c>
      <c r="F50" s="95">
        <v>4</v>
      </c>
      <c r="G50" s="97">
        <v>0</v>
      </c>
    </row>
    <row r="51" spans="2:7" ht="18" customHeight="1">
      <c r="B51" s="95" t="s">
        <v>118</v>
      </c>
      <c r="C51" s="95" t="s">
        <v>131</v>
      </c>
      <c r="D51" s="95" t="s">
        <v>120</v>
      </c>
      <c r="E51" s="96">
        <v>46262</v>
      </c>
      <c r="F51" s="95">
        <v>3</v>
      </c>
      <c r="G51" s="97">
        <v>0</v>
      </c>
    </row>
    <row r="52" spans="2:7" ht="18" customHeight="1">
      <c r="B52" s="95" t="s">
        <v>132</v>
      </c>
      <c r="C52" s="95" t="s">
        <v>133</v>
      </c>
      <c r="D52" s="95" t="s">
        <v>134</v>
      </c>
      <c r="E52" s="96">
        <v>46235</v>
      </c>
      <c r="F52" s="95">
        <v>3</v>
      </c>
      <c r="G52" s="97">
        <v>1</v>
      </c>
    </row>
    <row r="53" spans="2:7" ht="18" customHeight="1">
      <c r="B53" s="95" t="s">
        <v>132</v>
      </c>
      <c r="C53" s="95" t="s">
        <v>135</v>
      </c>
      <c r="D53" s="95" t="s">
        <v>134</v>
      </c>
      <c r="E53" s="96">
        <v>46237</v>
      </c>
      <c r="F53" s="95">
        <v>4</v>
      </c>
      <c r="G53" s="97">
        <v>1</v>
      </c>
    </row>
    <row r="54" spans="2:7" ht="18" customHeight="1">
      <c r="B54" s="95" t="s">
        <v>132</v>
      </c>
      <c r="C54" s="95" t="s">
        <v>136</v>
      </c>
      <c r="D54" s="95" t="s">
        <v>137</v>
      </c>
      <c r="E54" s="96">
        <v>46239</v>
      </c>
      <c r="F54" s="95">
        <v>3</v>
      </c>
      <c r="G54" s="97">
        <v>1</v>
      </c>
    </row>
    <row r="55" spans="2:7" ht="18" customHeight="1">
      <c r="B55" s="95" t="s">
        <v>132</v>
      </c>
      <c r="C55" s="95" t="s">
        <v>138</v>
      </c>
      <c r="D55" s="95" t="s">
        <v>139</v>
      </c>
      <c r="E55" s="96">
        <v>46242</v>
      </c>
      <c r="F55" s="95">
        <v>5</v>
      </c>
      <c r="G55" s="97">
        <v>0.7</v>
      </c>
    </row>
    <row r="56" spans="2:7" ht="18" customHeight="1">
      <c r="B56" s="95" t="s">
        <v>132</v>
      </c>
      <c r="C56" s="95" t="s">
        <v>140</v>
      </c>
      <c r="D56" s="95" t="s">
        <v>137</v>
      </c>
      <c r="E56" s="96">
        <v>46245</v>
      </c>
      <c r="F56" s="95">
        <v>5</v>
      </c>
      <c r="G56" s="97">
        <v>0.5</v>
      </c>
    </row>
    <row r="57" spans="2:7" ht="18" customHeight="1">
      <c r="B57" s="95" t="s">
        <v>132</v>
      </c>
      <c r="C57" s="95" t="s">
        <v>141</v>
      </c>
      <c r="D57" s="95" t="s">
        <v>139</v>
      </c>
      <c r="E57" s="96">
        <v>46249</v>
      </c>
      <c r="F57" s="95">
        <v>5</v>
      </c>
      <c r="G57" s="97">
        <v>0.3</v>
      </c>
    </row>
    <row r="58" spans="2:7" ht="18" customHeight="1">
      <c r="B58" s="95" t="s">
        <v>132</v>
      </c>
      <c r="C58" s="95" t="s">
        <v>142</v>
      </c>
      <c r="D58" s="95" t="s">
        <v>137</v>
      </c>
      <c r="E58" s="96">
        <v>46253</v>
      </c>
      <c r="F58" s="95">
        <v>3</v>
      </c>
      <c r="G58" s="97">
        <v>0.1</v>
      </c>
    </row>
    <row r="59" spans="2:7" ht="18" customHeight="1">
      <c r="B59" s="95" t="s">
        <v>132</v>
      </c>
      <c r="C59" s="95" t="s">
        <v>143</v>
      </c>
      <c r="D59" s="95" t="s">
        <v>139</v>
      </c>
      <c r="E59" s="96">
        <v>46256</v>
      </c>
      <c r="F59" s="95">
        <v>4</v>
      </c>
      <c r="G59" s="97">
        <v>0</v>
      </c>
    </row>
    <row r="60" spans="2:7" ht="18" customHeight="1">
      <c r="B60" s="95" t="s">
        <v>132</v>
      </c>
      <c r="C60" s="95" t="s">
        <v>144</v>
      </c>
      <c r="D60" s="95" t="s">
        <v>134</v>
      </c>
      <c r="E60" s="96">
        <v>46260</v>
      </c>
      <c r="F60" s="95">
        <v>3</v>
      </c>
      <c r="G60" s="97">
        <v>0</v>
      </c>
    </row>
    <row r="61" spans="2:7" ht="18" customHeight="1">
      <c r="B61" s="95" t="s">
        <v>132</v>
      </c>
      <c r="C61" s="95" t="s">
        <v>145</v>
      </c>
      <c r="D61" s="95" t="s">
        <v>137</v>
      </c>
      <c r="E61" s="96">
        <v>46263</v>
      </c>
      <c r="F61" s="95">
        <v>2</v>
      </c>
      <c r="G61" s="97">
        <v>0</v>
      </c>
    </row>
    <row r="62" spans="2:7" ht="18" customHeight="1">
      <c r="B62" s="95" t="s">
        <v>146</v>
      </c>
      <c r="C62" s="95" t="s">
        <v>147</v>
      </c>
      <c r="D62" s="95" t="s">
        <v>148</v>
      </c>
      <c r="E62" s="96">
        <v>46235</v>
      </c>
      <c r="F62" s="95">
        <v>4</v>
      </c>
      <c r="G62" s="97">
        <v>1</v>
      </c>
    </row>
    <row r="63" spans="2:7" ht="18" customHeight="1">
      <c r="B63" s="95" t="s">
        <v>146</v>
      </c>
      <c r="C63" s="95" t="s">
        <v>149</v>
      </c>
      <c r="D63" s="95" t="s">
        <v>148</v>
      </c>
      <c r="E63" s="96">
        <v>46238</v>
      </c>
      <c r="F63" s="95">
        <v>3</v>
      </c>
      <c r="G63" s="97">
        <v>1</v>
      </c>
    </row>
    <row r="64" spans="2:7" ht="18" customHeight="1">
      <c r="B64" s="95" t="s">
        <v>146</v>
      </c>
      <c r="C64" s="95" t="s">
        <v>150</v>
      </c>
      <c r="D64" s="95" t="s">
        <v>151</v>
      </c>
      <c r="E64" s="96">
        <v>46240</v>
      </c>
      <c r="F64" s="95">
        <v>6</v>
      </c>
      <c r="G64" s="97">
        <v>0.7</v>
      </c>
    </row>
    <row r="65" spans="2:7" ht="18" customHeight="1">
      <c r="B65" s="95" t="s">
        <v>146</v>
      </c>
      <c r="C65" s="95" t="s">
        <v>152</v>
      </c>
      <c r="D65" s="95" t="s">
        <v>153</v>
      </c>
      <c r="E65" s="96">
        <v>46242</v>
      </c>
      <c r="F65" s="95">
        <v>5</v>
      </c>
      <c r="G65" s="97">
        <v>0.5</v>
      </c>
    </row>
    <row r="66" spans="2:7" ht="18" customHeight="1">
      <c r="B66" s="95" t="s">
        <v>146</v>
      </c>
      <c r="C66" s="95" t="s">
        <v>154</v>
      </c>
      <c r="D66" s="95" t="s">
        <v>148</v>
      </c>
      <c r="E66" s="96">
        <v>46245</v>
      </c>
      <c r="F66" s="95">
        <v>4</v>
      </c>
      <c r="G66" s="97">
        <v>0.3</v>
      </c>
    </row>
    <row r="67" spans="2:7" ht="18" customHeight="1">
      <c r="B67" s="95" t="s">
        <v>146</v>
      </c>
      <c r="C67" s="95" t="s">
        <v>155</v>
      </c>
      <c r="D67" s="95" t="s">
        <v>151</v>
      </c>
      <c r="E67" s="96">
        <v>46248</v>
      </c>
      <c r="F67" s="95">
        <v>4</v>
      </c>
      <c r="G67" s="97">
        <v>0.2</v>
      </c>
    </row>
    <row r="68" spans="2:7" ht="18" customHeight="1">
      <c r="B68" s="95" t="s">
        <v>146</v>
      </c>
      <c r="C68" s="95" t="s">
        <v>156</v>
      </c>
      <c r="D68" s="95" t="s">
        <v>153</v>
      </c>
      <c r="E68" s="96">
        <v>46251</v>
      </c>
      <c r="F68" s="95">
        <v>4</v>
      </c>
      <c r="G68" s="97">
        <v>0.1</v>
      </c>
    </row>
    <row r="69" spans="2:7" ht="18" customHeight="1">
      <c r="B69" s="95" t="s">
        <v>146</v>
      </c>
      <c r="C69" s="95" t="s">
        <v>157</v>
      </c>
      <c r="D69" s="95" t="s">
        <v>148</v>
      </c>
      <c r="E69" s="96">
        <v>46255</v>
      </c>
      <c r="F69" s="95">
        <v>3</v>
      </c>
      <c r="G69" s="97">
        <v>0</v>
      </c>
    </row>
    <row r="70" spans="2:7" ht="18" customHeight="1">
      <c r="B70" s="95" t="s">
        <v>146</v>
      </c>
      <c r="C70" s="95" t="s">
        <v>158</v>
      </c>
      <c r="D70" s="95" t="s">
        <v>151</v>
      </c>
      <c r="E70" s="96">
        <v>46258</v>
      </c>
      <c r="F70" s="95">
        <v>3</v>
      </c>
      <c r="G70" s="97">
        <v>0</v>
      </c>
    </row>
    <row r="71" spans="2:7" ht="18" customHeight="1">
      <c r="B71" s="95" t="s">
        <v>146</v>
      </c>
      <c r="C71" s="95" t="s">
        <v>159</v>
      </c>
      <c r="D71" s="95" t="s">
        <v>153</v>
      </c>
      <c r="E71" s="96">
        <v>46262</v>
      </c>
      <c r="F71" s="95">
        <v>3</v>
      </c>
      <c r="G71" s="97">
        <v>0</v>
      </c>
    </row>
    <row r="72" spans="2:7" ht="18" customHeight="1">
      <c r="B72" s="95" t="s">
        <v>160</v>
      </c>
      <c r="C72" s="95" t="s">
        <v>161</v>
      </c>
      <c r="D72" s="95" t="s">
        <v>162</v>
      </c>
      <c r="E72" s="96">
        <v>46235</v>
      </c>
      <c r="F72" s="95">
        <v>3</v>
      </c>
      <c r="G72" s="97">
        <v>0.3</v>
      </c>
    </row>
    <row r="73" spans="2:7" ht="18" customHeight="1">
      <c r="B73" s="95" t="s">
        <v>160</v>
      </c>
      <c r="C73" s="95" t="s">
        <v>163</v>
      </c>
      <c r="D73" s="95" t="s">
        <v>162</v>
      </c>
      <c r="E73" s="96">
        <v>46237</v>
      </c>
      <c r="F73" s="95">
        <v>3</v>
      </c>
      <c r="G73" s="97">
        <v>0.2</v>
      </c>
    </row>
    <row r="74" spans="2:7" ht="18" customHeight="1">
      <c r="B74" s="95" t="s">
        <v>160</v>
      </c>
      <c r="C74" s="95" t="s">
        <v>164</v>
      </c>
      <c r="D74" s="95" t="s">
        <v>165</v>
      </c>
      <c r="E74" s="96">
        <v>46239</v>
      </c>
      <c r="F74" s="95">
        <v>4</v>
      </c>
      <c r="G74" s="97">
        <v>0.8</v>
      </c>
    </row>
    <row r="75" spans="2:7" ht="18" customHeight="1">
      <c r="B75" s="95" t="s">
        <v>160</v>
      </c>
      <c r="C75" s="95" t="s">
        <v>166</v>
      </c>
      <c r="D75" s="95" t="s">
        <v>167</v>
      </c>
      <c r="E75" s="96">
        <v>46242</v>
      </c>
      <c r="F75" s="95">
        <v>3</v>
      </c>
      <c r="G75" s="97">
        <v>0.6</v>
      </c>
    </row>
    <row r="76" spans="2:7" ht="18" customHeight="1">
      <c r="B76" s="95" t="s">
        <v>160</v>
      </c>
      <c r="C76" s="95" t="s">
        <v>168</v>
      </c>
      <c r="D76" s="95" t="s">
        <v>165</v>
      </c>
      <c r="E76" s="96">
        <v>46245</v>
      </c>
      <c r="F76" s="95">
        <v>5</v>
      </c>
      <c r="G76" s="97">
        <v>0.4</v>
      </c>
    </row>
    <row r="77" spans="2:7" ht="18" customHeight="1">
      <c r="B77" s="95" t="s">
        <v>160</v>
      </c>
      <c r="C77" s="95" t="s">
        <v>169</v>
      </c>
      <c r="D77" s="95" t="s">
        <v>167</v>
      </c>
      <c r="E77" s="96">
        <v>46248</v>
      </c>
      <c r="F77" s="95">
        <v>4</v>
      </c>
      <c r="G77" s="97">
        <v>0.3</v>
      </c>
    </row>
    <row r="78" spans="2:7" ht="18" customHeight="1">
      <c r="B78" s="95" t="s">
        <v>160</v>
      </c>
      <c r="C78" s="95" t="s">
        <v>170</v>
      </c>
      <c r="D78" s="95" t="s">
        <v>165</v>
      </c>
      <c r="E78" s="96">
        <v>46251</v>
      </c>
      <c r="F78" s="95">
        <v>4</v>
      </c>
      <c r="G78" s="97">
        <v>0.1</v>
      </c>
    </row>
    <row r="79" spans="2:7" ht="18" customHeight="1">
      <c r="B79" s="95" t="s">
        <v>160</v>
      </c>
      <c r="C79" s="95" t="s">
        <v>171</v>
      </c>
      <c r="D79" s="95" t="s">
        <v>162</v>
      </c>
      <c r="E79" s="96">
        <v>46254</v>
      </c>
      <c r="F79" s="95">
        <v>4</v>
      </c>
      <c r="G79" s="97">
        <v>0</v>
      </c>
    </row>
    <row r="80" spans="2:7" ht="18" customHeight="1">
      <c r="B80" s="95" t="s">
        <v>160</v>
      </c>
      <c r="C80" s="95" t="s">
        <v>172</v>
      </c>
      <c r="D80" s="95" t="s">
        <v>167</v>
      </c>
      <c r="E80" s="96">
        <v>46257</v>
      </c>
      <c r="F80" s="95">
        <v>5</v>
      </c>
      <c r="G80" s="97">
        <v>0</v>
      </c>
    </row>
    <row r="81" spans="2:7" ht="18" customHeight="1">
      <c r="B81" s="95" t="s">
        <v>160</v>
      </c>
      <c r="C81" s="95" t="s">
        <v>173</v>
      </c>
      <c r="D81" s="95" t="s">
        <v>162</v>
      </c>
      <c r="E81" s="96">
        <v>46262</v>
      </c>
      <c r="F81" s="95">
        <v>3</v>
      </c>
      <c r="G81" s="97">
        <v>0</v>
      </c>
    </row>
    <row r="82" spans="2:7" ht="18" customHeight="1">
      <c r="B82" s="95" t="s">
        <v>174</v>
      </c>
      <c r="C82" s="95" t="s">
        <v>175</v>
      </c>
      <c r="D82" s="95" t="s">
        <v>176</v>
      </c>
      <c r="E82" s="96">
        <v>46235</v>
      </c>
      <c r="F82" s="95">
        <v>3</v>
      </c>
      <c r="G82" s="97">
        <v>1</v>
      </c>
    </row>
    <row r="83" spans="2:7" ht="18" customHeight="1">
      <c r="B83" s="95" t="s">
        <v>174</v>
      </c>
      <c r="C83" s="95" t="s">
        <v>177</v>
      </c>
      <c r="D83" s="95" t="s">
        <v>176</v>
      </c>
      <c r="E83" s="96">
        <v>46237</v>
      </c>
      <c r="F83" s="95">
        <v>4</v>
      </c>
      <c r="G83" s="97">
        <v>1</v>
      </c>
    </row>
    <row r="84" spans="2:7" ht="18" customHeight="1">
      <c r="B84" s="95" t="s">
        <v>174</v>
      </c>
      <c r="C84" s="95" t="s">
        <v>178</v>
      </c>
      <c r="D84" s="95" t="s">
        <v>179</v>
      </c>
      <c r="E84" s="96">
        <v>46239</v>
      </c>
      <c r="F84" s="95">
        <v>4</v>
      </c>
      <c r="G84" s="97">
        <v>0.8</v>
      </c>
    </row>
    <row r="85" spans="2:7" ht="18" customHeight="1">
      <c r="B85" s="95" t="s">
        <v>174</v>
      </c>
      <c r="C85" s="95" t="s">
        <v>180</v>
      </c>
      <c r="D85" s="95" t="s">
        <v>179</v>
      </c>
      <c r="E85" s="96">
        <v>46242</v>
      </c>
      <c r="F85" s="95">
        <v>4</v>
      </c>
      <c r="G85" s="97">
        <v>0.6</v>
      </c>
    </row>
    <row r="86" spans="2:7" ht="18" customHeight="1">
      <c r="B86" s="95" t="s">
        <v>174</v>
      </c>
      <c r="C86" s="95" t="s">
        <v>181</v>
      </c>
      <c r="D86" s="95" t="s">
        <v>182</v>
      </c>
      <c r="E86" s="96">
        <v>46245</v>
      </c>
      <c r="F86" s="95">
        <v>5</v>
      </c>
      <c r="G86" s="97">
        <v>0.4</v>
      </c>
    </row>
    <row r="87" spans="2:7" ht="18" customHeight="1">
      <c r="B87" s="95" t="s">
        <v>174</v>
      </c>
      <c r="C87" s="95" t="s">
        <v>183</v>
      </c>
      <c r="D87" s="95" t="s">
        <v>179</v>
      </c>
      <c r="E87" s="96">
        <v>46249</v>
      </c>
      <c r="F87" s="95">
        <v>5</v>
      </c>
      <c r="G87" s="97">
        <v>0.2</v>
      </c>
    </row>
    <row r="88" spans="2:7" ht="18" customHeight="1">
      <c r="B88" s="95" t="s">
        <v>174</v>
      </c>
      <c r="C88" s="95" t="s">
        <v>184</v>
      </c>
      <c r="D88" s="95" t="s">
        <v>182</v>
      </c>
      <c r="E88" s="96">
        <v>46253</v>
      </c>
      <c r="F88" s="95">
        <v>4</v>
      </c>
      <c r="G88" s="97">
        <v>0.1</v>
      </c>
    </row>
    <row r="89" spans="2:7" ht="18" customHeight="1">
      <c r="B89" s="95" t="s">
        <v>174</v>
      </c>
      <c r="C89" s="95" t="s">
        <v>185</v>
      </c>
      <c r="D89" s="95" t="s">
        <v>176</v>
      </c>
      <c r="E89" s="96">
        <v>46257</v>
      </c>
      <c r="F89" s="95">
        <v>3</v>
      </c>
      <c r="G89" s="97">
        <v>0</v>
      </c>
    </row>
    <row r="90" spans="2:7" ht="18" customHeight="1">
      <c r="B90" s="95" t="s">
        <v>174</v>
      </c>
      <c r="C90" s="95" t="s">
        <v>186</v>
      </c>
      <c r="D90" s="95" t="s">
        <v>182</v>
      </c>
      <c r="E90" s="96">
        <v>46260</v>
      </c>
      <c r="F90" s="95">
        <v>3</v>
      </c>
      <c r="G90" s="97">
        <v>0</v>
      </c>
    </row>
    <row r="91" spans="2:7" ht="18" customHeight="1">
      <c r="B91" s="95" t="s">
        <v>174</v>
      </c>
      <c r="C91" s="95" t="s">
        <v>187</v>
      </c>
      <c r="D91" s="95" t="s">
        <v>179</v>
      </c>
      <c r="E91" s="96">
        <v>46263</v>
      </c>
      <c r="F91" s="95">
        <v>2</v>
      </c>
      <c r="G91" s="97">
        <v>0</v>
      </c>
    </row>
    <row r="92" spans="2:7" ht="18" customHeight="1">
      <c r="B92" s="95" t="s">
        <v>188</v>
      </c>
      <c r="C92" s="95" t="s">
        <v>189</v>
      </c>
      <c r="D92" s="95" t="s">
        <v>190</v>
      </c>
      <c r="E92" s="96">
        <v>46235</v>
      </c>
      <c r="F92" s="95">
        <v>3</v>
      </c>
      <c r="G92" s="97">
        <v>1</v>
      </c>
    </row>
    <row r="93" spans="2:7" ht="18" customHeight="1">
      <c r="B93" s="95" t="s">
        <v>188</v>
      </c>
      <c r="C93" s="95" t="s">
        <v>191</v>
      </c>
      <c r="D93" s="95" t="s">
        <v>190</v>
      </c>
      <c r="E93" s="96">
        <v>46237</v>
      </c>
      <c r="F93" s="95">
        <v>3</v>
      </c>
      <c r="G93" s="97">
        <v>0</v>
      </c>
    </row>
    <row r="94" spans="2:7" ht="18" customHeight="1">
      <c r="B94" s="95" t="s">
        <v>188</v>
      </c>
      <c r="C94" s="95" t="s">
        <v>192</v>
      </c>
      <c r="D94" s="95" t="s">
        <v>193</v>
      </c>
      <c r="E94" s="96">
        <v>46239</v>
      </c>
      <c r="F94" s="95">
        <v>4</v>
      </c>
      <c r="G94" s="97">
        <v>0</v>
      </c>
    </row>
    <row r="95" spans="2:7" ht="18" customHeight="1">
      <c r="B95" s="95" t="s">
        <v>188</v>
      </c>
      <c r="C95" s="95" t="s">
        <v>194</v>
      </c>
      <c r="D95" s="95" t="s">
        <v>190</v>
      </c>
      <c r="E95" s="96">
        <v>46242</v>
      </c>
      <c r="F95" s="95">
        <v>5</v>
      </c>
      <c r="G95" s="97">
        <v>0</v>
      </c>
    </row>
    <row r="96" spans="2:7" ht="18" customHeight="1">
      <c r="B96" s="95" t="s">
        <v>188</v>
      </c>
      <c r="C96" s="95" t="s">
        <v>195</v>
      </c>
      <c r="D96" s="95" t="s">
        <v>196</v>
      </c>
      <c r="E96" s="96">
        <v>46245</v>
      </c>
      <c r="F96" s="95">
        <v>4</v>
      </c>
      <c r="G96" s="97">
        <v>0</v>
      </c>
    </row>
    <row r="97" spans="2:8" ht="18" customHeight="1">
      <c r="B97" s="95" t="s">
        <v>188</v>
      </c>
      <c r="C97" s="95" t="s">
        <v>197</v>
      </c>
      <c r="D97" s="95" t="s">
        <v>193</v>
      </c>
      <c r="E97" s="96">
        <v>46248</v>
      </c>
      <c r="F97" s="95">
        <v>4</v>
      </c>
      <c r="G97" s="97">
        <v>0</v>
      </c>
    </row>
    <row r="98" spans="2:8" ht="18" customHeight="1">
      <c r="B98" s="95" t="s">
        <v>188</v>
      </c>
      <c r="C98" s="95" t="s">
        <v>198</v>
      </c>
      <c r="D98" s="95" t="s">
        <v>196</v>
      </c>
      <c r="E98" s="96">
        <v>46251</v>
      </c>
      <c r="F98" s="95">
        <v>5</v>
      </c>
      <c r="G98" s="97">
        <v>0</v>
      </c>
    </row>
    <row r="99" spans="2:8" ht="18" customHeight="1">
      <c r="B99" s="95" t="s">
        <v>188</v>
      </c>
      <c r="C99" s="95" t="s">
        <v>199</v>
      </c>
      <c r="D99" s="95" t="s">
        <v>190</v>
      </c>
      <c r="E99" s="96">
        <v>46255</v>
      </c>
      <c r="F99" s="95">
        <v>4</v>
      </c>
      <c r="G99" s="97">
        <v>0</v>
      </c>
    </row>
    <row r="100" spans="2:8" ht="18" customHeight="1">
      <c r="B100" s="95" t="s">
        <v>188</v>
      </c>
      <c r="C100" s="95" t="s">
        <v>200</v>
      </c>
      <c r="D100" s="95" t="s">
        <v>193</v>
      </c>
      <c r="E100" s="96">
        <v>46259</v>
      </c>
      <c r="F100" s="95">
        <v>3</v>
      </c>
      <c r="G100" s="97">
        <v>0</v>
      </c>
    </row>
    <row r="101" spans="2:8" ht="18" customHeight="1">
      <c r="B101" s="95" t="s">
        <v>188</v>
      </c>
      <c r="C101" s="95" t="s">
        <v>201</v>
      </c>
      <c r="D101" s="95" t="s">
        <v>196</v>
      </c>
      <c r="E101" s="96">
        <v>46262</v>
      </c>
      <c r="F101" s="95">
        <v>3</v>
      </c>
      <c r="G101" s="97">
        <v>0</v>
      </c>
    </row>
    <row r="102" spans="2:8" ht="18" customHeight="1"/>
    <row r="103" spans="2:8" ht="18" customHeight="1"/>
    <row r="104" spans="2:8" ht="24.5" customHeight="1">
      <c r="B104" s="258" t="s">
        <v>209</v>
      </c>
      <c r="C104" s="258"/>
      <c r="D104" s="258"/>
      <c r="E104" s="260"/>
      <c r="F104" s="260"/>
      <c r="G104" s="260"/>
      <c r="H104" s="260"/>
    </row>
    <row r="105" spans="2:8" ht="41" customHeight="1">
      <c r="B105" s="259"/>
      <c r="C105" s="259"/>
      <c r="D105" s="259"/>
      <c r="E105" s="260"/>
      <c r="F105" s="260"/>
      <c r="G105" s="260"/>
      <c r="H105" s="260"/>
    </row>
    <row r="106" spans="2:8" ht="64" customHeight="1">
      <c r="B106" s="259"/>
      <c r="C106" s="259"/>
      <c r="D106" s="259"/>
      <c r="E106" s="260"/>
      <c r="F106" s="260"/>
      <c r="G106" s="260"/>
      <c r="H106" s="260"/>
    </row>
    <row r="107" spans="2:8" ht="18" customHeight="1">
      <c r="B107" s="259"/>
      <c r="C107" s="259"/>
      <c r="D107" s="259"/>
      <c r="E107" s="260"/>
      <c r="F107" s="260"/>
      <c r="G107" s="260"/>
      <c r="H107" s="260"/>
    </row>
    <row r="108" spans="2:8" ht="18" customHeight="1"/>
    <row r="109" spans="2:8" ht="18" customHeight="1"/>
    <row r="110" spans="2:8" ht="18" customHeight="1"/>
  </sheetData>
  <sheetProtection algorithmName="SHA-512" hashValue="b0xPhmFQcOqXgBEh4qNd9cyY1nNuLlXRdxypFwmDpYhGBG6vrH+HqSSrxiiuhaFeGSjkOVVb3Rax/FXIm4bexg==" saltValue="NcwZUt4nOBORZYL39mGszg==" spinCount="100000" sheet="1" objects="1" scenarios="1"/>
  <mergeCells count="2">
    <mergeCell ref="B104:D107"/>
    <mergeCell ref="E104:H107"/>
  </mergeCells>
  <phoneticPr fontId="32" type="noConversion"/>
  <printOptions horizontalCentered="1"/>
  <pageMargins left="0.7" right="0.7" top="0.75" bottom="0.75" header="0.3" footer="0.3"/>
  <pageSetup scale="72" fitToHeight="2" orientation="portrait" r:id="rId1"/>
  <drawing r:id="rId2"/>
  <tableParts count="1">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Projects!$B$6:$B$15</xm:f>
          </x14:formula1>
          <xm:sqref>B2:B101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61DCB-92F7-4247-AEE3-135E9D09EC06}">
  <sheetPr codeName="Sheet2">
    <tabColor rgb="FFFFC000"/>
  </sheetPr>
  <dimension ref="B2:V37"/>
  <sheetViews>
    <sheetView showGridLines="0" showRowColHeaders="0" zoomScale="85" zoomScaleNormal="85" workbookViewId="0"/>
  </sheetViews>
  <sheetFormatPr defaultColWidth="8.7265625" defaultRowHeight="14.5" customHeight="1"/>
  <cols>
    <col min="1" max="1" width="2.6328125" style="98" customWidth="1"/>
    <col min="2" max="2" width="37.54296875" style="98" customWidth="1"/>
    <col min="3" max="3" width="31.7265625" style="98" customWidth="1"/>
    <col min="4" max="4" width="32.7265625" style="98" customWidth="1"/>
    <col min="5" max="5" width="3.54296875" style="98" customWidth="1"/>
    <col min="6" max="7" width="7.26953125" style="98" customWidth="1"/>
    <col min="8" max="8" width="10.7265625" style="98" customWidth="1"/>
    <col min="9" max="9" width="7.26953125" style="98" customWidth="1"/>
    <col min="10" max="10" width="11.6328125" style="98" customWidth="1"/>
    <col min="11" max="14" width="7.26953125" style="98" customWidth="1"/>
    <col min="15" max="15" width="4.54296875" style="98" customWidth="1"/>
    <col min="16" max="16" width="5.36328125" style="98" customWidth="1"/>
    <col min="17" max="17" width="0.1796875" style="98" customWidth="1"/>
    <col min="18" max="27" width="7.453125" style="98" customWidth="1"/>
    <col min="28" max="28" width="4.36328125" style="98" customWidth="1"/>
    <col min="29" max="16384" width="8.7265625" style="98"/>
  </cols>
  <sheetData>
    <row r="2" spans="2:22" ht="74" customHeight="1">
      <c r="B2" s="187" t="s">
        <v>41</v>
      </c>
      <c r="C2" s="161" t="s">
        <v>242</v>
      </c>
      <c r="D2" s="162" t="s">
        <v>259</v>
      </c>
      <c r="F2" s="99"/>
      <c r="G2" s="99"/>
      <c r="H2" s="99"/>
      <c r="I2" s="99"/>
      <c r="J2" s="99"/>
      <c r="K2" s="99"/>
      <c r="L2" s="99"/>
      <c r="M2" s="99"/>
      <c r="N2" s="99"/>
      <c r="O2" s="99"/>
      <c r="P2" s="99"/>
      <c r="Q2" s="99"/>
      <c r="R2" s="99"/>
      <c r="S2" s="99"/>
      <c r="T2" s="99"/>
      <c r="U2" s="99"/>
      <c r="V2" s="99"/>
    </row>
    <row r="3" spans="2:22" ht="30" customHeight="1">
      <c r="B3" s="163" t="s">
        <v>210</v>
      </c>
      <c r="C3" s="164" t="s">
        <v>233</v>
      </c>
      <c r="D3" s="164" t="s">
        <v>224</v>
      </c>
      <c r="F3" s="99"/>
      <c r="G3" s="99"/>
      <c r="H3" s="99"/>
      <c r="I3" s="99"/>
      <c r="J3" s="99"/>
      <c r="K3" s="99"/>
      <c r="L3" s="99"/>
      <c r="M3" s="99"/>
      <c r="N3" s="99"/>
      <c r="O3" s="99"/>
      <c r="P3" s="99"/>
      <c r="Q3" s="99"/>
      <c r="R3" s="99"/>
      <c r="S3" s="99"/>
      <c r="T3" s="99"/>
      <c r="U3" s="99"/>
      <c r="V3" s="99"/>
    </row>
    <row r="4" spans="2:22" ht="30" customHeight="1">
      <c r="B4" s="165" t="s">
        <v>60</v>
      </c>
      <c r="C4" s="166" t="s">
        <v>217</v>
      </c>
      <c r="D4" s="166" t="s">
        <v>224</v>
      </c>
      <c r="F4" s="99"/>
      <c r="G4" s="99"/>
      <c r="H4" s="99"/>
      <c r="I4" s="99"/>
      <c r="J4" s="99"/>
      <c r="K4" s="99"/>
      <c r="L4" s="99"/>
      <c r="M4" s="99"/>
      <c r="N4" s="99"/>
      <c r="O4" s="99"/>
      <c r="P4" s="99"/>
      <c r="Q4" s="99"/>
      <c r="R4" s="99"/>
      <c r="S4" s="99"/>
      <c r="T4" s="99"/>
      <c r="U4" s="99"/>
      <c r="V4" s="99"/>
    </row>
    <row r="5" spans="2:22" ht="30" customHeight="1">
      <c r="B5" s="163" t="s">
        <v>36</v>
      </c>
      <c r="C5" s="164" t="s">
        <v>263</v>
      </c>
      <c r="D5" s="164" t="s">
        <v>225</v>
      </c>
      <c r="F5" s="99"/>
      <c r="G5" s="99"/>
      <c r="H5" s="99"/>
      <c r="I5" s="99"/>
      <c r="J5" s="99"/>
      <c r="K5" s="99"/>
      <c r="L5" s="99"/>
      <c r="M5" s="99"/>
      <c r="N5" s="99"/>
      <c r="O5" s="99"/>
      <c r="P5" s="99"/>
      <c r="Q5" s="99"/>
      <c r="R5" s="99"/>
      <c r="S5" s="99"/>
      <c r="T5" s="99"/>
      <c r="U5" s="99"/>
      <c r="V5" s="99"/>
    </row>
    <row r="6" spans="2:22" ht="30" customHeight="1">
      <c r="B6" s="165" t="s">
        <v>235</v>
      </c>
      <c r="C6" s="166" t="s">
        <v>234</v>
      </c>
      <c r="D6" s="166" t="s">
        <v>236</v>
      </c>
      <c r="F6" s="99"/>
      <c r="G6" s="99"/>
      <c r="H6" s="99"/>
      <c r="I6" s="99"/>
      <c r="J6" s="99"/>
      <c r="K6" s="99"/>
      <c r="L6" s="99"/>
      <c r="M6" s="99"/>
      <c r="N6" s="99"/>
      <c r="O6" s="99"/>
      <c r="P6" s="99"/>
      <c r="Q6" s="99"/>
      <c r="R6" s="99"/>
      <c r="S6" s="99"/>
      <c r="T6" s="99"/>
      <c r="U6" s="99"/>
      <c r="V6" s="99"/>
    </row>
    <row r="7" spans="2:22" ht="30" customHeight="1">
      <c r="B7" s="163" t="s">
        <v>211</v>
      </c>
      <c r="C7" s="164" t="s">
        <v>218</v>
      </c>
      <c r="D7" s="164" t="s">
        <v>226</v>
      </c>
      <c r="F7" s="99"/>
      <c r="G7" s="99"/>
      <c r="H7" s="99"/>
      <c r="I7" s="99"/>
      <c r="J7" s="99"/>
      <c r="K7" s="99"/>
      <c r="L7" s="99"/>
      <c r="M7" s="99"/>
      <c r="N7" s="99"/>
      <c r="O7" s="99"/>
      <c r="P7" s="99"/>
      <c r="Q7" s="99"/>
      <c r="R7" s="99"/>
      <c r="S7" s="99"/>
      <c r="T7" s="99"/>
      <c r="U7" s="99"/>
      <c r="V7" s="99"/>
    </row>
    <row r="8" spans="2:22" ht="30" customHeight="1">
      <c r="B8" s="165" t="s">
        <v>212</v>
      </c>
      <c r="C8" s="166" t="s">
        <v>218</v>
      </c>
      <c r="D8" s="166" t="s">
        <v>227</v>
      </c>
      <c r="F8" s="99"/>
      <c r="G8" s="99"/>
      <c r="H8" s="99"/>
      <c r="I8" s="99"/>
      <c r="J8" s="99"/>
      <c r="K8" s="99"/>
      <c r="L8" s="99"/>
      <c r="M8" s="99"/>
      <c r="N8" s="99"/>
      <c r="O8" s="99"/>
      <c r="P8" s="99"/>
      <c r="Q8" s="99"/>
      <c r="R8" s="99"/>
      <c r="S8" s="99"/>
      <c r="T8" s="99"/>
      <c r="U8" s="99"/>
      <c r="V8" s="99"/>
    </row>
    <row r="9" spans="2:22" ht="30" customHeight="1">
      <c r="B9" s="163" t="s">
        <v>237</v>
      </c>
      <c r="C9" s="164" t="s">
        <v>218</v>
      </c>
      <c r="D9" s="164" t="s">
        <v>239</v>
      </c>
      <c r="F9" s="99"/>
      <c r="G9" s="99"/>
      <c r="H9" s="99"/>
      <c r="I9" s="99"/>
      <c r="J9" s="99"/>
      <c r="K9" s="99"/>
      <c r="L9" s="99"/>
      <c r="M9" s="99"/>
      <c r="N9" s="99"/>
      <c r="O9" s="99"/>
      <c r="P9" s="99"/>
      <c r="Q9" s="99"/>
      <c r="R9" s="99"/>
      <c r="S9" s="99"/>
      <c r="T9" s="99"/>
      <c r="U9" s="99"/>
      <c r="V9" s="99"/>
    </row>
    <row r="10" spans="2:22" ht="30" customHeight="1">
      <c r="B10" s="165" t="s">
        <v>213</v>
      </c>
      <c r="C10" s="166" t="s">
        <v>219</v>
      </c>
      <c r="D10" s="166" t="s">
        <v>228</v>
      </c>
      <c r="F10" s="99"/>
      <c r="G10" s="99"/>
      <c r="H10" s="99"/>
      <c r="I10" s="99"/>
      <c r="J10" s="99"/>
      <c r="K10" s="99"/>
      <c r="L10" s="99"/>
      <c r="M10" s="99"/>
      <c r="N10" s="99"/>
      <c r="O10" s="99"/>
      <c r="P10" s="99"/>
      <c r="Q10" s="99"/>
      <c r="R10" s="99"/>
      <c r="S10" s="99"/>
      <c r="T10" s="99"/>
      <c r="U10" s="99"/>
      <c r="V10" s="99"/>
    </row>
    <row r="11" spans="2:22" ht="30" customHeight="1">
      <c r="B11" s="163" t="s">
        <v>214</v>
      </c>
      <c r="C11" s="164" t="s">
        <v>220</v>
      </c>
      <c r="D11" s="164" t="s">
        <v>229</v>
      </c>
      <c r="F11" s="99"/>
      <c r="G11" s="99"/>
      <c r="H11" s="99"/>
      <c r="I11" s="99"/>
      <c r="J11" s="99"/>
      <c r="K11" s="99"/>
      <c r="L11" s="99"/>
      <c r="M11" s="99"/>
      <c r="N11" s="99"/>
      <c r="O11" s="99"/>
      <c r="P11" s="99"/>
      <c r="Q11" s="99"/>
      <c r="R11" s="99"/>
      <c r="S11" s="99"/>
      <c r="T11" s="99"/>
      <c r="U11" s="99"/>
      <c r="V11" s="99"/>
    </row>
    <row r="12" spans="2:22" ht="30" customHeight="1">
      <c r="B12" s="165" t="s">
        <v>215</v>
      </c>
      <c r="C12" s="166" t="s">
        <v>221</v>
      </c>
      <c r="D12" s="166" t="s">
        <v>230</v>
      </c>
      <c r="F12" s="99"/>
      <c r="G12" s="99"/>
      <c r="H12" s="99"/>
      <c r="I12" s="99"/>
      <c r="J12" s="99"/>
      <c r="K12" s="99"/>
      <c r="L12" s="99"/>
      <c r="M12" s="99"/>
      <c r="N12" s="99"/>
      <c r="O12" s="99"/>
      <c r="P12" s="99"/>
      <c r="Q12" s="99"/>
      <c r="R12" s="99"/>
      <c r="S12" s="99"/>
      <c r="T12" s="99"/>
      <c r="U12" s="99"/>
      <c r="V12" s="99"/>
    </row>
    <row r="13" spans="2:22" ht="30" customHeight="1">
      <c r="B13" s="163" t="s">
        <v>216</v>
      </c>
      <c r="C13" s="164" t="s">
        <v>222</v>
      </c>
      <c r="D13" s="164" t="s">
        <v>231</v>
      </c>
      <c r="F13" s="99"/>
      <c r="G13" s="99"/>
      <c r="H13" s="99"/>
      <c r="I13" s="99"/>
      <c r="J13" s="99"/>
      <c r="K13" s="99"/>
      <c r="L13" s="99"/>
      <c r="M13" s="99"/>
      <c r="N13" s="99"/>
      <c r="O13" s="99"/>
      <c r="P13" s="99"/>
      <c r="Q13" s="99"/>
      <c r="R13" s="99"/>
      <c r="S13" s="99"/>
      <c r="T13" s="99"/>
      <c r="U13" s="99"/>
      <c r="V13" s="99"/>
    </row>
    <row r="14" spans="2:22" ht="30" customHeight="1">
      <c r="B14" s="165" t="s">
        <v>238</v>
      </c>
      <c r="C14" s="166" t="s">
        <v>223</v>
      </c>
      <c r="D14" s="167" t="s">
        <v>240</v>
      </c>
      <c r="F14" s="99"/>
      <c r="G14" s="99"/>
      <c r="H14" s="99"/>
      <c r="I14" s="99"/>
      <c r="J14" s="99"/>
      <c r="K14" s="99"/>
      <c r="L14" s="99"/>
      <c r="M14" s="99"/>
      <c r="N14" s="99"/>
      <c r="O14" s="99"/>
      <c r="P14" s="99"/>
      <c r="Q14" s="99"/>
      <c r="R14" s="99"/>
      <c r="S14" s="99"/>
      <c r="T14" s="99"/>
      <c r="U14" s="99"/>
      <c r="V14" s="99"/>
    </row>
    <row r="15" spans="2:22" ht="50" customHeight="1">
      <c r="B15" s="187" t="s">
        <v>61</v>
      </c>
      <c r="C15" s="161" t="s">
        <v>62</v>
      </c>
      <c r="D15" s="162" t="s">
        <v>241</v>
      </c>
      <c r="F15" s="99"/>
      <c r="G15" s="99"/>
      <c r="H15" s="99"/>
      <c r="I15" s="99"/>
      <c r="J15" s="99"/>
      <c r="K15" s="99"/>
      <c r="L15" s="99"/>
      <c r="M15" s="99"/>
      <c r="N15" s="99"/>
      <c r="O15" s="99"/>
      <c r="P15" s="99"/>
      <c r="Q15" s="99"/>
      <c r="R15" s="99"/>
      <c r="S15" s="99"/>
      <c r="T15" s="99"/>
      <c r="U15" s="99"/>
      <c r="V15" s="99"/>
    </row>
    <row r="16" spans="2:22" ht="46" customHeight="1">
      <c r="B16"/>
      <c r="C16"/>
      <c r="D16"/>
      <c r="E16"/>
      <c r="F16"/>
      <c r="G16"/>
      <c r="H16"/>
      <c r="I16"/>
      <c r="J16"/>
      <c r="K16"/>
      <c r="L16"/>
      <c r="M16"/>
      <c r="N16"/>
      <c r="O16"/>
      <c r="P16"/>
      <c r="Q16"/>
      <c r="R16"/>
      <c r="S16"/>
    </row>
    <row r="17" spans="2:22" ht="5" customHeight="1">
      <c r="B17" s="172"/>
      <c r="C17" s="172"/>
      <c r="D17" s="172"/>
      <c r="E17" s="172"/>
      <c r="F17" s="172"/>
      <c r="G17" s="172"/>
      <c r="H17" s="172"/>
      <c r="I17" s="172"/>
      <c r="J17" s="172"/>
      <c r="K17" s="172"/>
      <c r="L17" s="172"/>
      <c r="M17" s="172"/>
      <c r="N17" s="172"/>
      <c r="O17" s="172"/>
      <c r="P17" s="172"/>
      <c r="Q17" s="172"/>
      <c r="R17" s="172"/>
      <c r="S17" s="172"/>
      <c r="T17" s="172"/>
      <c r="U17" s="172"/>
      <c r="V17" s="172"/>
    </row>
    <row r="18" spans="2:22">
      <c r="B18"/>
      <c r="C18"/>
      <c r="D18"/>
      <c r="E18"/>
      <c r="F18"/>
      <c r="G18"/>
      <c r="H18"/>
      <c r="I18"/>
      <c r="J18"/>
      <c r="K18"/>
      <c r="L18"/>
      <c r="M18"/>
      <c r="N18"/>
      <c r="O18"/>
      <c r="P18"/>
      <c r="Q18"/>
      <c r="R18"/>
      <c r="S18"/>
    </row>
    <row r="19" spans="2:22" ht="57.5" customHeight="1">
      <c r="B19" s="186"/>
      <c r="C19" s="162" t="s">
        <v>259</v>
      </c>
      <c r="D19" s="170" t="s">
        <v>243</v>
      </c>
      <c r="E19"/>
      <c r="F19" s="261" t="s">
        <v>264</v>
      </c>
      <c r="G19" s="261"/>
      <c r="H19" s="261"/>
      <c r="I19" s="261"/>
      <c r="J19" s="261"/>
      <c r="K19" s="261"/>
      <c r="L19" s="261"/>
      <c r="M19" s="261"/>
      <c r="N19" s="261"/>
      <c r="O19" s="261"/>
      <c r="P19" s="261"/>
      <c r="Q19" s="261"/>
      <c r="R19" s="261"/>
      <c r="S19" s="261"/>
      <c r="T19" s="261"/>
      <c r="U19" s="261"/>
      <c r="V19" s="261"/>
    </row>
    <row r="20" spans="2:22" ht="40" customHeight="1">
      <c r="B20" s="163" t="s">
        <v>244</v>
      </c>
      <c r="C20" s="168" t="s">
        <v>232</v>
      </c>
      <c r="D20" s="173" t="s">
        <v>245</v>
      </c>
      <c r="E20"/>
      <c r="F20" s="261"/>
      <c r="G20" s="261"/>
      <c r="H20" s="261"/>
      <c r="I20" s="261"/>
      <c r="J20" s="261"/>
      <c r="K20" s="261"/>
      <c r="L20" s="261"/>
      <c r="M20" s="261"/>
      <c r="N20" s="261"/>
      <c r="O20" s="261"/>
      <c r="P20" s="261"/>
      <c r="Q20" s="261"/>
      <c r="R20" s="261"/>
      <c r="S20" s="261"/>
      <c r="T20" s="261"/>
      <c r="U20" s="261"/>
      <c r="V20" s="261"/>
    </row>
    <row r="21" spans="2:22" ht="62.5" customHeight="1">
      <c r="B21" s="165" t="s">
        <v>246</v>
      </c>
      <c r="C21" s="169" t="s">
        <v>223</v>
      </c>
      <c r="D21" s="171" t="s">
        <v>260</v>
      </c>
      <c r="E21"/>
      <c r="F21" s="174"/>
      <c r="G21" s="174"/>
      <c r="H21" s="174"/>
      <c r="I21" s="174"/>
      <c r="J21" s="174"/>
      <c r="K21" s="174"/>
      <c r="L21" s="174"/>
      <c r="M21" s="174"/>
      <c r="N21" s="174"/>
      <c r="O21" s="174"/>
      <c r="P21" s="174"/>
      <c r="Q21" s="174"/>
      <c r="R21" s="174"/>
      <c r="S21" s="174"/>
      <c r="T21" s="185"/>
      <c r="U21" s="185"/>
      <c r="V21" s="185"/>
    </row>
    <row r="22" spans="2:22" ht="40" customHeight="1">
      <c r="B22" s="163" t="s">
        <v>247</v>
      </c>
      <c r="C22" s="168" t="s">
        <v>223</v>
      </c>
      <c r="D22" s="173" t="s">
        <v>232</v>
      </c>
      <c r="E22"/>
      <c r="F22" s="174"/>
      <c r="G22" s="174"/>
      <c r="H22" s="174"/>
      <c r="I22" s="174"/>
      <c r="J22" s="174"/>
      <c r="K22" s="174"/>
      <c r="L22" s="174"/>
      <c r="M22" s="174"/>
      <c r="N22" s="174"/>
      <c r="O22" s="174"/>
      <c r="P22" s="174"/>
      <c r="Q22" s="174"/>
      <c r="R22" s="174"/>
      <c r="S22" s="174"/>
      <c r="T22" s="185"/>
      <c r="U22" s="185"/>
      <c r="V22" s="185"/>
    </row>
    <row r="23" spans="2:22" ht="40" customHeight="1">
      <c r="B23" s="165" t="s">
        <v>248</v>
      </c>
      <c r="C23" s="169" t="s">
        <v>223</v>
      </c>
      <c r="D23" s="171" t="s">
        <v>232</v>
      </c>
      <c r="E23"/>
      <c r="F23" s="174"/>
      <c r="G23" s="174"/>
      <c r="H23" s="174"/>
      <c r="I23" s="174"/>
      <c r="J23" s="174"/>
      <c r="K23" s="174"/>
      <c r="L23" s="174"/>
      <c r="M23" s="174"/>
      <c r="N23" s="174"/>
      <c r="O23" s="174"/>
      <c r="P23" s="174"/>
      <c r="Q23" s="174"/>
      <c r="R23" s="174"/>
      <c r="S23" s="174"/>
      <c r="T23" s="185"/>
      <c r="U23" s="185"/>
      <c r="V23" s="185"/>
    </row>
    <row r="24" spans="2:22" ht="40" customHeight="1">
      <c r="B24" s="163" t="s">
        <v>249</v>
      </c>
      <c r="C24" s="168" t="s">
        <v>223</v>
      </c>
      <c r="D24" s="173" t="s">
        <v>232</v>
      </c>
      <c r="E24"/>
      <c r="F24" s="174"/>
      <c r="G24" s="174"/>
      <c r="H24" s="174"/>
      <c r="I24" s="174"/>
      <c r="J24" s="174"/>
      <c r="K24" s="174"/>
      <c r="L24" s="174"/>
      <c r="M24" s="174"/>
      <c r="N24" s="174"/>
      <c r="O24" s="174"/>
      <c r="P24" s="174"/>
      <c r="Q24" s="174"/>
      <c r="R24" s="174"/>
      <c r="S24" s="174"/>
      <c r="T24" s="185"/>
      <c r="U24" s="185"/>
      <c r="V24" s="185"/>
    </row>
    <row r="25" spans="2:22" ht="40" customHeight="1">
      <c r="B25" s="165" t="s">
        <v>250</v>
      </c>
      <c r="C25" s="169" t="s">
        <v>223</v>
      </c>
      <c r="D25" s="171" t="s">
        <v>232</v>
      </c>
      <c r="E25"/>
      <c r="F25" s="174"/>
      <c r="G25" s="174"/>
      <c r="H25" s="174"/>
      <c r="I25" s="174"/>
      <c r="J25" s="174"/>
      <c r="K25" s="174"/>
      <c r="L25" s="174"/>
      <c r="M25" s="174"/>
      <c r="N25" s="174"/>
      <c r="O25" s="174"/>
      <c r="P25" s="174"/>
      <c r="Q25" s="174"/>
      <c r="R25" s="174"/>
      <c r="S25" s="174"/>
      <c r="T25" s="185"/>
      <c r="U25" s="185"/>
      <c r="V25" s="185"/>
    </row>
    <row r="26" spans="2:22" ht="40" customHeight="1">
      <c r="B26" s="163" t="s">
        <v>251</v>
      </c>
      <c r="C26" s="168" t="s">
        <v>223</v>
      </c>
      <c r="D26" s="173" t="s">
        <v>252</v>
      </c>
      <c r="E26"/>
      <c r="F26" s="174"/>
      <c r="G26" s="174"/>
      <c r="H26" s="174"/>
      <c r="I26" s="174"/>
      <c r="J26" s="174"/>
      <c r="K26" s="174"/>
      <c r="L26" s="174"/>
      <c r="M26" s="174"/>
      <c r="N26" s="174"/>
      <c r="O26" s="174"/>
      <c r="P26" s="174"/>
      <c r="Q26" s="174"/>
      <c r="R26" s="174"/>
      <c r="S26" s="174"/>
      <c r="T26" s="185"/>
      <c r="U26" s="185"/>
      <c r="V26" s="185"/>
    </row>
    <row r="27" spans="2:22" ht="40" customHeight="1">
      <c r="B27" s="165" t="s">
        <v>253</v>
      </c>
      <c r="C27" s="169" t="s">
        <v>223</v>
      </c>
      <c r="D27" s="171" t="s">
        <v>254</v>
      </c>
      <c r="E27"/>
      <c r="F27" s="174"/>
      <c r="G27" s="174"/>
      <c r="H27" s="174"/>
      <c r="I27" s="174"/>
      <c r="J27" s="174"/>
      <c r="K27" s="174"/>
      <c r="L27" s="174"/>
      <c r="M27" s="174"/>
      <c r="N27" s="174"/>
      <c r="O27" s="174"/>
      <c r="P27" s="174"/>
      <c r="Q27" s="174"/>
      <c r="R27" s="174"/>
      <c r="S27" s="174"/>
      <c r="T27" s="185"/>
      <c r="U27" s="185"/>
      <c r="V27" s="185"/>
    </row>
    <row r="28" spans="2:22" ht="40" customHeight="1">
      <c r="B28" s="163" t="s">
        <v>255</v>
      </c>
      <c r="C28" s="168" t="s">
        <v>256</v>
      </c>
      <c r="D28" s="173" t="s">
        <v>257</v>
      </c>
      <c r="E28"/>
      <c r="F28" s="174"/>
      <c r="G28" s="174"/>
      <c r="H28" s="174"/>
      <c r="I28" s="174"/>
      <c r="J28" s="174"/>
      <c r="K28" s="174"/>
      <c r="L28" s="174"/>
      <c r="M28" s="174"/>
      <c r="N28" s="174"/>
      <c r="O28" s="174"/>
      <c r="P28" s="174"/>
      <c r="Q28" s="174"/>
      <c r="R28" s="174"/>
      <c r="S28" s="174"/>
      <c r="T28" s="185"/>
      <c r="U28" s="185"/>
      <c r="V28" s="185"/>
    </row>
    <row r="29" spans="2:22" ht="79" customHeight="1">
      <c r="B29" s="186" t="s">
        <v>61</v>
      </c>
      <c r="C29" s="162" t="s">
        <v>241</v>
      </c>
      <c r="D29" s="170" t="s">
        <v>258</v>
      </c>
      <c r="E29"/>
      <c r="F29" s="174"/>
      <c r="G29" s="174"/>
      <c r="H29" s="174"/>
      <c r="I29" s="174"/>
      <c r="J29" s="174"/>
      <c r="K29" s="174"/>
      <c r="L29" s="174"/>
      <c r="M29" s="174"/>
      <c r="N29" s="174"/>
      <c r="O29" s="174"/>
      <c r="P29" s="174"/>
      <c r="Q29" s="174"/>
      <c r="R29" s="174"/>
      <c r="S29" s="174"/>
      <c r="T29" s="185"/>
      <c r="U29" s="185"/>
      <c r="V29" s="185"/>
    </row>
    <row r="30" spans="2:22" ht="14.5" customHeight="1">
      <c r="B30"/>
      <c r="C30"/>
      <c r="D30"/>
      <c r="E30"/>
      <c r="F30"/>
      <c r="G30"/>
      <c r="H30"/>
      <c r="I30"/>
      <c r="J30"/>
      <c r="K30"/>
      <c r="L30"/>
      <c r="M30"/>
      <c r="N30"/>
      <c r="O30"/>
      <c r="P30"/>
      <c r="Q30"/>
      <c r="R30"/>
      <c r="S30"/>
    </row>
    <row r="31" spans="2:22" ht="14.5" customHeight="1">
      <c r="B31"/>
      <c r="C31"/>
      <c r="D31"/>
      <c r="E31"/>
      <c r="F31"/>
      <c r="G31"/>
      <c r="H31"/>
      <c r="I31"/>
      <c r="J31"/>
      <c r="K31"/>
      <c r="L31"/>
      <c r="M31"/>
      <c r="N31"/>
      <c r="O31"/>
      <c r="P31"/>
      <c r="Q31"/>
      <c r="R31"/>
      <c r="S31"/>
    </row>
    <row r="32" spans="2:22" ht="14.5" customHeight="1">
      <c r="B32"/>
      <c r="C32"/>
      <c r="D32"/>
      <c r="E32"/>
      <c r="F32"/>
      <c r="G32"/>
      <c r="H32"/>
      <c r="I32"/>
      <c r="J32"/>
      <c r="K32"/>
      <c r="L32"/>
      <c r="M32"/>
      <c r="N32"/>
      <c r="O32"/>
      <c r="P32"/>
      <c r="Q32"/>
      <c r="R32"/>
      <c r="S32"/>
    </row>
    <row r="33" spans="2:19" ht="14.5" customHeight="1">
      <c r="B33"/>
      <c r="C33"/>
      <c r="D33"/>
      <c r="E33"/>
      <c r="F33"/>
      <c r="G33"/>
      <c r="H33"/>
      <c r="I33"/>
      <c r="J33"/>
      <c r="K33"/>
      <c r="L33"/>
      <c r="M33"/>
      <c r="N33"/>
      <c r="O33"/>
      <c r="P33"/>
      <c r="Q33"/>
      <c r="R33"/>
      <c r="S33"/>
    </row>
    <row r="34" spans="2:19" ht="14.5" customHeight="1">
      <c r="B34"/>
      <c r="C34"/>
      <c r="D34"/>
      <c r="E34"/>
      <c r="F34"/>
      <c r="G34"/>
      <c r="H34"/>
      <c r="I34"/>
      <c r="J34"/>
      <c r="K34"/>
      <c r="L34"/>
      <c r="M34"/>
      <c r="N34"/>
      <c r="O34"/>
      <c r="P34"/>
      <c r="Q34"/>
      <c r="R34"/>
      <c r="S34"/>
    </row>
    <row r="35" spans="2:19" ht="14.5" customHeight="1">
      <c r="B35"/>
      <c r="C35"/>
      <c r="D35"/>
      <c r="E35"/>
      <c r="F35"/>
      <c r="G35"/>
      <c r="H35"/>
      <c r="I35"/>
      <c r="J35"/>
      <c r="K35"/>
      <c r="L35"/>
      <c r="M35"/>
      <c r="N35"/>
      <c r="O35"/>
      <c r="P35"/>
      <c r="Q35"/>
      <c r="R35"/>
      <c r="S35"/>
    </row>
    <row r="36" spans="2:19" ht="14.5" customHeight="1">
      <c r="B36"/>
      <c r="C36"/>
      <c r="D36"/>
      <c r="E36"/>
      <c r="F36"/>
      <c r="G36"/>
      <c r="H36"/>
      <c r="I36"/>
      <c r="J36"/>
      <c r="K36"/>
      <c r="L36"/>
      <c r="M36"/>
      <c r="N36"/>
      <c r="O36"/>
      <c r="P36"/>
      <c r="Q36"/>
      <c r="R36"/>
      <c r="S36"/>
    </row>
    <row r="37" spans="2:19" ht="14.5" customHeight="1">
      <c r="B37"/>
      <c r="C37"/>
      <c r="D37"/>
      <c r="E37"/>
      <c r="F37"/>
      <c r="G37"/>
      <c r="H37"/>
      <c r="I37"/>
      <c r="J37"/>
      <c r="K37"/>
      <c r="L37"/>
      <c r="M37"/>
      <c r="N37"/>
      <c r="O37"/>
      <c r="P37"/>
      <c r="Q37"/>
      <c r="R37"/>
      <c r="S37"/>
    </row>
  </sheetData>
  <sheetProtection algorithmName="SHA-512" hashValue="JWuM8gGGEq2FkdAc2q4TIWZU2S2w3Sb++uCJqdoYFOPiaVlSE7tmV7euZLHWmragSSYu+HDqXFyKKPTrW4hKLw==" saltValue="ZdQkD0/JRStYJvR4tyYzsQ==" spinCount="100000" sheet="1" objects="1" scenarios="1"/>
  <mergeCells count="1">
    <mergeCell ref="F19:V20"/>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B1:O115"/>
  <sheetViews>
    <sheetView showGridLines="0" showRowColHeaders="0" workbookViewId="0"/>
  </sheetViews>
  <sheetFormatPr defaultRowHeight="14.5"/>
  <cols>
    <col min="1" max="1" width="2.6328125" customWidth="1"/>
  </cols>
  <sheetData>
    <row r="1" spans="2:15">
      <c r="B1" s="4"/>
      <c r="C1" s="4"/>
      <c r="D1" s="4"/>
      <c r="E1" s="4"/>
      <c r="F1" s="4"/>
      <c r="G1" s="4"/>
      <c r="H1" s="4"/>
      <c r="I1" s="4"/>
      <c r="J1" s="4"/>
      <c r="K1" s="4"/>
      <c r="L1" s="4"/>
      <c r="M1" s="4"/>
      <c r="N1" s="4"/>
      <c r="O1" s="4"/>
    </row>
    <row r="2" spans="2:15">
      <c r="B2" s="4"/>
      <c r="C2" s="4"/>
      <c r="D2" s="4"/>
      <c r="E2" s="4"/>
      <c r="F2" s="4"/>
      <c r="G2" s="4"/>
      <c r="H2" s="4"/>
      <c r="I2" s="4"/>
      <c r="J2" s="4"/>
      <c r="K2" s="4"/>
      <c r="L2" s="4"/>
      <c r="M2" s="4"/>
      <c r="N2" s="4"/>
      <c r="O2" s="4"/>
    </row>
    <row r="3" spans="2:15">
      <c r="B3" s="4"/>
      <c r="C3" s="4"/>
      <c r="D3" s="4"/>
      <c r="E3" s="4"/>
      <c r="F3" s="4"/>
      <c r="G3" s="4"/>
      <c r="H3" s="4"/>
      <c r="I3" s="4"/>
      <c r="J3" s="4"/>
      <c r="K3" s="4"/>
      <c r="L3" s="4"/>
      <c r="M3" s="4"/>
      <c r="N3" s="4"/>
      <c r="O3" s="4"/>
    </row>
    <row r="4" spans="2:15">
      <c r="B4" s="4"/>
      <c r="C4" s="4"/>
      <c r="D4" s="4"/>
      <c r="E4" s="4"/>
      <c r="F4" s="4"/>
      <c r="G4" s="4"/>
      <c r="H4" s="4"/>
      <c r="I4" s="4"/>
      <c r="J4" s="4"/>
      <c r="K4" s="4"/>
      <c r="L4" s="4"/>
      <c r="M4" s="4"/>
      <c r="N4" s="4"/>
      <c r="O4" s="4"/>
    </row>
    <row r="5" spans="2:15">
      <c r="B5" s="4"/>
      <c r="C5" s="4"/>
      <c r="D5" s="4"/>
      <c r="E5" s="4"/>
      <c r="F5" s="4"/>
      <c r="G5" s="4"/>
      <c r="H5" s="4"/>
      <c r="I5" s="4"/>
      <c r="J5" s="4"/>
      <c r="K5" s="4"/>
      <c r="L5" s="4"/>
      <c r="M5" s="4"/>
      <c r="N5" s="4"/>
      <c r="O5" s="4"/>
    </row>
    <row r="6" spans="2:15">
      <c r="B6" s="4"/>
      <c r="C6" s="4"/>
      <c r="D6" s="4"/>
      <c r="E6" s="4"/>
      <c r="F6" s="4"/>
      <c r="G6" s="4"/>
      <c r="H6" s="4"/>
      <c r="I6" s="4"/>
      <c r="J6" s="4"/>
      <c r="K6" s="4"/>
      <c r="L6" s="4"/>
      <c r="M6" s="4"/>
      <c r="N6" s="4"/>
      <c r="O6" s="4"/>
    </row>
    <row r="7" spans="2:15">
      <c r="B7" s="188"/>
      <c r="C7" s="188"/>
      <c r="D7" s="188"/>
      <c r="E7" s="188"/>
      <c r="F7" s="188"/>
      <c r="G7" s="188"/>
      <c r="H7" s="188"/>
      <c r="I7" s="188"/>
      <c r="J7" s="188"/>
      <c r="K7" s="188"/>
      <c r="L7" s="188"/>
      <c r="M7" s="188"/>
      <c r="N7" s="188"/>
      <c r="O7" s="188"/>
    </row>
    <row r="8" spans="2:15">
      <c r="B8" s="188"/>
      <c r="C8" s="188"/>
      <c r="D8" s="188"/>
      <c r="E8" s="188"/>
      <c r="F8" s="188"/>
      <c r="G8" s="188"/>
      <c r="H8" s="188"/>
      <c r="I8" s="188"/>
      <c r="J8" s="188"/>
      <c r="K8" s="188"/>
      <c r="L8" s="188"/>
      <c r="M8" s="188"/>
      <c r="N8" s="188"/>
      <c r="O8" s="188"/>
    </row>
    <row r="9" spans="2:15">
      <c r="B9" s="188"/>
      <c r="C9" s="188"/>
      <c r="D9" s="188"/>
      <c r="E9" s="188"/>
      <c r="F9" s="188"/>
      <c r="G9" s="188"/>
      <c r="H9" s="188"/>
      <c r="I9" s="188"/>
      <c r="J9" s="188"/>
      <c r="K9" s="188"/>
      <c r="L9" s="188"/>
      <c r="M9" s="188"/>
      <c r="N9" s="188"/>
      <c r="O9" s="188"/>
    </row>
    <row r="10" spans="2:15">
      <c r="B10" s="188"/>
      <c r="C10" s="188"/>
      <c r="D10" s="188"/>
      <c r="E10" s="188"/>
      <c r="F10" s="188"/>
      <c r="G10" s="188"/>
      <c r="H10" s="188"/>
      <c r="I10" s="188"/>
      <c r="J10" s="188"/>
      <c r="K10" s="188"/>
      <c r="L10" s="188"/>
      <c r="M10" s="188"/>
      <c r="N10" s="188"/>
      <c r="O10" s="188"/>
    </row>
    <row r="11" spans="2:15">
      <c r="B11" s="188"/>
      <c r="C11" s="188"/>
      <c r="D11" s="188"/>
      <c r="E11" s="188"/>
      <c r="F11" s="188"/>
      <c r="G11" s="188"/>
      <c r="H11" s="188"/>
      <c r="I11" s="188"/>
      <c r="J11" s="188"/>
      <c r="K11" s="188"/>
      <c r="L11" s="188"/>
      <c r="M11" s="188"/>
      <c r="N11" s="188"/>
      <c r="O11" s="188"/>
    </row>
    <row r="12" spans="2:15">
      <c r="B12" s="188"/>
      <c r="C12" s="188"/>
      <c r="D12" s="188"/>
      <c r="E12" s="188"/>
      <c r="F12" s="188"/>
      <c r="G12" s="188"/>
      <c r="H12" s="188"/>
      <c r="I12" s="188"/>
      <c r="J12" s="188"/>
      <c r="K12" s="188"/>
      <c r="L12" s="188"/>
      <c r="M12" s="188"/>
      <c r="N12" s="188"/>
      <c r="O12" s="188"/>
    </row>
    <row r="13" spans="2:15">
      <c r="B13" s="188"/>
      <c r="C13" s="188"/>
      <c r="D13" s="188"/>
      <c r="E13" s="188"/>
      <c r="F13" s="188"/>
      <c r="G13" s="188"/>
      <c r="H13" s="188"/>
      <c r="I13" s="188"/>
      <c r="J13" s="188"/>
      <c r="K13" s="188"/>
      <c r="L13" s="188"/>
      <c r="M13" s="188"/>
      <c r="N13" s="188"/>
      <c r="O13" s="188"/>
    </row>
    <row r="14" spans="2:15">
      <c r="B14" s="188"/>
      <c r="C14" s="188"/>
      <c r="D14" s="188"/>
      <c r="E14" s="188"/>
      <c r="F14" s="188"/>
      <c r="G14" s="188"/>
      <c r="H14" s="188"/>
      <c r="I14" s="188"/>
      <c r="J14" s="188"/>
      <c r="K14" s="188"/>
      <c r="L14" s="188"/>
      <c r="M14" s="188"/>
      <c r="N14" s="188"/>
      <c r="O14" s="188"/>
    </row>
    <row r="15" spans="2:15">
      <c r="B15" s="188"/>
      <c r="C15" s="188"/>
      <c r="D15" s="188"/>
      <c r="E15" s="188"/>
      <c r="F15" s="188"/>
      <c r="G15" s="188"/>
      <c r="H15" s="188"/>
      <c r="I15" s="188"/>
      <c r="J15" s="188"/>
      <c r="K15" s="188"/>
      <c r="L15" s="188"/>
      <c r="M15" s="188"/>
      <c r="N15" s="188"/>
      <c r="O15" s="188"/>
    </row>
    <row r="16" spans="2:15">
      <c r="B16" s="188"/>
      <c r="C16" s="188"/>
      <c r="D16" s="188"/>
      <c r="E16" s="188"/>
      <c r="F16" s="188"/>
      <c r="G16" s="188"/>
      <c r="H16" s="188"/>
      <c r="I16" s="188"/>
      <c r="J16" s="188"/>
      <c r="K16" s="188"/>
      <c r="L16" s="188"/>
      <c r="M16" s="188"/>
      <c r="N16" s="188"/>
      <c r="O16" s="188"/>
    </row>
    <row r="17" spans="2:15">
      <c r="B17" s="188"/>
      <c r="C17" s="188"/>
      <c r="D17" s="188"/>
      <c r="E17" s="188"/>
      <c r="F17" s="188"/>
      <c r="G17" s="188"/>
      <c r="H17" s="188"/>
      <c r="I17" s="188"/>
      <c r="J17" s="188"/>
      <c r="K17" s="188"/>
      <c r="L17" s="188"/>
      <c r="M17" s="188"/>
      <c r="N17" s="188"/>
      <c r="O17" s="188"/>
    </row>
    <row r="18" spans="2:15">
      <c r="B18" s="188"/>
      <c r="C18" s="188"/>
      <c r="D18" s="188"/>
      <c r="E18" s="188"/>
      <c r="F18" s="188"/>
      <c r="G18" s="188"/>
      <c r="H18" s="188"/>
      <c r="I18" s="188"/>
      <c r="J18" s="188"/>
      <c r="K18" s="188"/>
      <c r="L18" s="188"/>
      <c r="M18" s="188"/>
      <c r="N18" s="188"/>
      <c r="O18" s="188"/>
    </row>
    <row r="19" spans="2:15">
      <c r="B19" s="188"/>
      <c r="C19" s="188"/>
      <c r="D19" s="188"/>
      <c r="E19" s="188"/>
      <c r="F19" s="188"/>
      <c r="G19" s="188"/>
      <c r="H19" s="188"/>
      <c r="I19" s="188"/>
      <c r="J19" s="188"/>
      <c r="K19" s="188"/>
      <c r="L19" s="188"/>
      <c r="M19" s="188"/>
      <c r="N19" s="188"/>
      <c r="O19" s="188"/>
    </row>
    <row r="20" spans="2:15">
      <c r="B20" s="188"/>
      <c r="C20" s="188"/>
      <c r="D20" s="188"/>
      <c r="E20" s="188"/>
      <c r="F20" s="188"/>
      <c r="G20" s="188"/>
      <c r="H20" s="188"/>
      <c r="I20" s="188"/>
      <c r="J20" s="188"/>
      <c r="K20" s="188"/>
      <c r="L20" s="188"/>
      <c r="M20" s="188"/>
      <c r="N20" s="188"/>
      <c r="O20" s="188"/>
    </row>
    <row r="21" spans="2:15">
      <c r="B21" s="188"/>
      <c r="C21" s="188"/>
      <c r="D21" s="188"/>
      <c r="E21" s="188"/>
      <c r="F21" s="188"/>
      <c r="G21" s="188"/>
      <c r="H21" s="188"/>
      <c r="I21" s="188"/>
      <c r="J21" s="188"/>
      <c r="K21" s="188"/>
      <c r="L21" s="188"/>
      <c r="M21" s="188"/>
      <c r="N21" s="188"/>
      <c r="O21" s="188"/>
    </row>
    <row r="22" spans="2:15">
      <c r="B22" s="188"/>
      <c r="C22" s="188"/>
      <c r="D22" s="188"/>
      <c r="E22" s="188"/>
      <c r="F22" s="188"/>
      <c r="G22" s="188"/>
      <c r="H22" s="188"/>
      <c r="I22" s="188"/>
      <c r="J22" s="188"/>
      <c r="K22" s="188"/>
      <c r="L22" s="188"/>
      <c r="M22" s="188"/>
      <c r="N22" s="188"/>
      <c r="O22" s="188"/>
    </row>
    <row r="23" spans="2:15">
      <c r="B23" s="188"/>
      <c r="C23" s="188"/>
      <c r="D23" s="188"/>
      <c r="E23" s="188"/>
      <c r="F23" s="188"/>
      <c r="G23" s="188"/>
      <c r="H23" s="188"/>
      <c r="I23" s="188"/>
      <c r="J23" s="188"/>
      <c r="K23" s="188"/>
      <c r="L23" s="188"/>
      <c r="M23" s="188"/>
      <c r="N23" s="188"/>
      <c r="O23" s="188"/>
    </row>
    <row r="24" spans="2:15">
      <c r="B24" s="188"/>
      <c r="C24" s="188"/>
      <c r="D24" s="188"/>
      <c r="E24" s="188"/>
      <c r="F24" s="188"/>
      <c r="G24" s="188"/>
      <c r="H24" s="188"/>
      <c r="I24" s="188"/>
      <c r="J24" s="188"/>
      <c r="K24" s="188"/>
      <c r="L24" s="188"/>
      <c r="M24" s="188"/>
      <c r="N24" s="188"/>
      <c r="O24" s="188"/>
    </row>
    <row r="25" spans="2:15">
      <c r="B25" s="188"/>
      <c r="C25" s="188"/>
      <c r="D25" s="188"/>
      <c r="E25" s="188"/>
      <c r="F25" s="188"/>
      <c r="G25" s="188"/>
      <c r="H25" s="188"/>
      <c r="I25" s="188"/>
      <c r="J25" s="188"/>
      <c r="K25" s="188"/>
      <c r="L25" s="188"/>
      <c r="M25" s="188"/>
      <c r="N25" s="188"/>
      <c r="O25" s="188"/>
    </row>
    <row r="26" spans="2:15">
      <c r="B26" s="188"/>
      <c r="C26" s="188"/>
      <c r="D26" s="188"/>
      <c r="E26" s="188"/>
      <c r="F26" s="188"/>
      <c r="G26" s="188"/>
      <c r="H26" s="188"/>
      <c r="I26" s="188"/>
      <c r="J26" s="188"/>
      <c r="K26" s="188"/>
      <c r="L26" s="188"/>
      <c r="M26" s="188"/>
      <c r="N26" s="188"/>
      <c r="O26" s="188"/>
    </row>
    <row r="27" spans="2:15">
      <c r="B27" s="188"/>
      <c r="C27" s="188"/>
      <c r="D27" s="188"/>
      <c r="E27" s="188"/>
      <c r="F27" s="188"/>
      <c r="G27" s="188"/>
      <c r="H27" s="188"/>
      <c r="I27" s="188"/>
      <c r="J27" s="188"/>
      <c r="K27" s="188"/>
      <c r="L27" s="188"/>
      <c r="M27" s="188"/>
      <c r="N27" s="188"/>
      <c r="O27" s="188"/>
    </row>
    <row r="28" spans="2:15">
      <c r="B28" s="188"/>
      <c r="C28" s="188"/>
      <c r="D28" s="188"/>
      <c r="E28" s="188"/>
      <c r="F28" s="188"/>
      <c r="G28" s="188"/>
      <c r="H28" s="188"/>
      <c r="I28" s="188"/>
      <c r="J28" s="188"/>
      <c r="K28" s="188"/>
      <c r="L28" s="188"/>
      <c r="M28" s="188"/>
      <c r="N28" s="188"/>
      <c r="O28" s="188"/>
    </row>
    <row r="29" spans="2:15">
      <c r="B29" s="188"/>
      <c r="C29" s="188"/>
      <c r="D29" s="188"/>
      <c r="E29" s="188"/>
      <c r="F29" s="188"/>
      <c r="G29" s="188"/>
      <c r="H29" s="188"/>
      <c r="I29" s="188"/>
      <c r="J29" s="188"/>
      <c r="K29" s="188"/>
      <c r="L29" s="188"/>
      <c r="M29" s="188"/>
      <c r="N29" s="188"/>
      <c r="O29" s="188"/>
    </row>
    <row r="30" spans="2:15">
      <c r="B30" s="188"/>
      <c r="C30" s="188"/>
      <c r="D30" s="188"/>
      <c r="E30" s="188"/>
      <c r="F30" s="188"/>
      <c r="G30" s="188"/>
      <c r="H30" s="188"/>
      <c r="I30" s="188"/>
      <c r="J30" s="188"/>
      <c r="K30" s="188"/>
      <c r="L30" s="188"/>
      <c r="M30" s="188"/>
      <c r="N30" s="188"/>
      <c r="O30" s="188"/>
    </row>
    <row r="31" spans="2:15">
      <c r="B31" s="188"/>
      <c r="C31" s="188"/>
      <c r="D31" s="188"/>
      <c r="E31" s="188"/>
      <c r="F31" s="188"/>
      <c r="G31" s="188"/>
      <c r="H31" s="188"/>
      <c r="I31" s="188"/>
      <c r="J31" s="188"/>
      <c r="K31" s="188"/>
      <c r="L31" s="188"/>
      <c r="M31" s="188"/>
      <c r="N31" s="188"/>
      <c r="O31" s="188"/>
    </row>
    <row r="32" spans="2:15">
      <c r="B32" s="188"/>
      <c r="C32" s="188"/>
      <c r="D32" s="188"/>
      <c r="E32" s="188"/>
      <c r="F32" s="188"/>
      <c r="G32" s="188"/>
      <c r="H32" s="188"/>
      <c r="I32" s="188"/>
      <c r="J32" s="188"/>
      <c r="K32" s="188"/>
      <c r="L32" s="188"/>
      <c r="M32" s="188"/>
      <c r="N32" s="188"/>
      <c r="O32" s="188"/>
    </row>
    <row r="33" spans="2:15">
      <c r="B33" s="188"/>
      <c r="C33" s="188"/>
      <c r="D33" s="188"/>
      <c r="E33" s="188"/>
      <c r="F33" s="188"/>
      <c r="G33" s="188"/>
      <c r="H33" s="188"/>
      <c r="I33" s="188"/>
      <c r="J33" s="188"/>
      <c r="K33" s="188"/>
      <c r="L33" s="188"/>
      <c r="M33" s="188"/>
      <c r="N33" s="188"/>
      <c r="O33" s="188"/>
    </row>
    <row r="34" spans="2:15">
      <c r="B34" s="188"/>
      <c r="C34" s="188"/>
      <c r="D34" s="188"/>
      <c r="E34" s="188"/>
      <c r="F34" s="188"/>
      <c r="G34" s="188"/>
      <c r="H34" s="188"/>
      <c r="I34" s="188"/>
      <c r="J34" s="188"/>
      <c r="K34" s="188"/>
      <c r="L34" s="188"/>
      <c r="M34" s="188"/>
      <c r="N34" s="188"/>
      <c r="O34" s="188"/>
    </row>
    <row r="35" spans="2:15">
      <c r="B35" s="188"/>
      <c r="C35" s="188"/>
      <c r="D35" s="188"/>
      <c r="E35" s="188"/>
      <c r="F35" s="188"/>
      <c r="G35" s="188"/>
      <c r="H35" s="188"/>
      <c r="I35" s="188"/>
      <c r="J35" s="188"/>
      <c r="K35" s="188"/>
      <c r="L35" s="188"/>
      <c r="M35" s="188"/>
      <c r="N35" s="188"/>
      <c r="O35" s="188"/>
    </row>
    <row r="36" spans="2:15">
      <c r="B36" s="188"/>
      <c r="C36" s="188"/>
      <c r="D36" s="188"/>
      <c r="E36" s="188"/>
      <c r="F36" s="188"/>
      <c r="G36" s="188"/>
      <c r="H36" s="188"/>
      <c r="I36" s="188"/>
      <c r="J36" s="188"/>
      <c r="K36" s="188"/>
      <c r="L36" s="188"/>
      <c r="M36" s="188"/>
      <c r="N36" s="188"/>
      <c r="O36" s="188"/>
    </row>
    <row r="38" spans="2:15">
      <c r="B38" s="188"/>
      <c r="C38" s="188"/>
      <c r="D38" s="188"/>
      <c r="E38" s="188"/>
      <c r="F38" s="188"/>
      <c r="G38" s="188"/>
      <c r="H38" s="188"/>
      <c r="I38" s="188"/>
      <c r="J38" s="188"/>
      <c r="K38" s="188"/>
      <c r="L38" s="188"/>
      <c r="M38" s="188"/>
      <c r="N38" s="188"/>
      <c r="O38" s="188"/>
    </row>
    <row r="39" spans="2:15">
      <c r="B39" s="188"/>
      <c r="C39" s="188"/>
      <c r="D39" s="188"/>
      <c r="E39" s="188"/>
      <c r="F39" s="188"/>
      <c r="G39" s="188"/>
      <c r="H39" s="188"/>
      <c r="I39" s="188"/>
      <c r="J39" s="188"/>
      <c r="K39" s="188"/>
      <c r="L39" s="188"/>
      <c r="M39" s="188"/>
      <c r="N39" s="188"/>
      <c r="O39" s="188"/>
    </row>
    <row r="40" spans="2:15">
      <c r="B40" s="188"/>
      <c r="C40" s="188"/>
      <c r="D40" s="188"/>
      <c r="E40" s="188"/>
      <c r="F40" s="188"/>
      <c r="G40" s="188"/>
      <c r="H40" s="188"/>
      <c r="I40" s="188"/>
      <c r="J40" s="188"/>
      <c r="K40" s="188"/>
      <c r="L40" s="188"/>
      <c r="M40" s="188"/>
      <c r="N40" s="188"/>
      <c r="O40" s="188"/>
    </row>
    <row r="41" spans="2:15">
      <c r="B41" s="188"/>
      <c r="C41" s="188"/>
      <c r="D41" s="188"/>
      <c r="E41" s="188"/>
      <c r="F41" s="188"/>
      <c r="G41" s="188"/>
      <c r="H41" s="188"/>
      <c r="I41" s="188"/>
      <c r="J41" s="188"/>
      <c r="K41" s="188"/>
      <c r="L41" s="188"/>
      <c r="M41" s="188"/>
      <c r="N41" s="188"/>
      <c r="O41" s="188"/>
    </row>
    <row r="42" spans="2:15">
      <c r="B42" s="188"/>
      <c r="C42" s="188"/>
      <c r="D42" s="188"/>
      <c r="E42" s="188"/>
      <c r="F42" s="188"/>
      <c r="G42" s="188"/>
      <c r="H42" s="188"/>
      <c r="I42" s="188"/>
      <c r="J42" s="188"/>
      <c r="K42" s="188"/>
      <c r="L42" s="188"/>
      <c r="M42" s="188"/>
      <c r="N42" s="188"/>
      <c r="O42" s="188"/>
    </row>
    <row r="43" spans="2:15">
      <c r="B43" s="188"/>
      <c r="C43" s="188"/>
      <c r="D43" s="188"/>
      <c r="E43" s="188"/>
      <c r="F43" s="188"/>
      <c r="G43" s="188"/>
      <c r="H43" s="188"/>
      <c r="I43" s="188"/>
      <c r="J43" s="188"/>
      <c r="K43" s="188"/>
      <c r="L43" s="188"/>
      <c r="M43" s="188"/>
      <c r="N43" s="188"/>
      <c r="O43" s="188"/>
    </row>
    <row r="44" spans="2:15">
      <c r="B44" s="188"/>
      <c r="C44" s="188"/>
      <c r="D44" s="188"/>
      <c r="E44" s="188"/>
      <c r="F44" s="188"/>
      <c r="G44" s="188"/>
      <c r="H44" s="188"/>
      <c r="I44" s="188"/>
      <c r="J44" s="188"/>
      <c r="K44" s="188"/>
      <c r="L44" s="188"/>
      <c r="M44" s="188"/>
      <c r="N44" s="188"/>
      <c r="O44" s="188"/>
    </row>
    <row r="45" spans="2:15">
      <c r="B45" s="188"/>
      <c r="C45" s="188"/>
      <c r="D45" s="188"/>
      <c r="E45" s="188"/>
      <c r="F45" s="188"/>
      <c r="G45" s="188"/>
      <c r="H45" s="188"/>
      <c r="I45" s="188"/>
      <c r="J45" s="188"/>
      <c r="K45" s="188"/>
      <c r="L45" s="188"/>
      <c r="M45" s="188"/>
      <c r="N45" s="188"/>
      <c r="O45" s="188"/>
    </row>
    <row r="46" spans="2:15">
      <c r="B46" s="188"/>
      <c r="C46" s="188"/>
      <c r="D46" s="188"/>
      <c r="E46" s="188"/>
      <c r="F46" s="188"/>
      <c r="G46" s="188"/>
      <c r="H46" s="188"/>
      <c r="I46" s="188"/>
      <c r="J46" s="188"/>
      <c r="K46" s="188"/>
      <c r="L46" s="188"/>
      <c r="M46" s="188"/>
      <c r="N46" s="188"/>
      <c r="O46" s="188"/>
    </row>
    <row r="47" spans="2:15">
      <c r="B47" s="188"/>
      <c r="C47" s="188"/>
      <c r="D47" s="188"/>
      <c r="E47" s="188"/>
      <c r="F47" s="188"/>
      <c r="G47" s="188"/>
      <c r="H47" s="188"/>
      <c r="I47" s="188"/>
      <c r="J47" s="188"/>
      <c r="K47" s="188"/>
      <c r="L47" s="188"/>
      <c r="M47" s="188"/>
      <c r="N47" s="188"/>
      <c r="O47" s="188"/>
    </row>
    <row r="48" spans="2:15">
      <c r="B48" s="188"/>
      <c r="C48" s="188"/>
      <c r="D48" s="188"/>
      <c r="E48" s="188"/>
      <c r="F48" s="188"/>
      <c r="G48" s="188"/>
      <c r="H48" s="188"/>
      <c r="I48" s="188"/>
      <c r="J48" s="188"/>
      <c r="K48" s="188"/>
      <c r="L48" s="188"/>
      <c r="M48" s="188"/>
      <c r="N48" s="188"/>
      <c r="O48" s="188"/>
    </row>
    <row r="49" spans="2:15">
      <c r="B49" s="188"/>
      <c r="C49" s="188"/>
      <c r="D49" s="188"/>
      <c r="E49" s="188"/>
      <c r="F49" s="188"/>
      <c r="G49" s="188"/>
      <c r="H49" s="188"/>
      <c r="I49" s="188"/>
      <c r="J49" s="188"/>
      <c r="K49" s="188"/>
      <c r="L49" s="188"/>
      <c r="M49" s="188"/>
      <c r="N49" s="188"/>
      <c r="O49" s="188"/>
    </row>
    <row r="50" spans="2:15">
      <c r="B50" s="188"/>
      <c r="C50" s="188"/>
      <c r="D50" s="188"/>
      <c r="E50" s="188"/>
      <c r="F50" s="188"/>
      <c r="G50" s="188"/>
      <c r="H50" s="188"/>
      <c r="I50" s="188"/>
      <c r="J50" s="188"/>
      <c r="K50" s="188"/>
      <c r="L50" s="188"/>
      <c r="M50" s="188"/>
      <c r="N50" s="188"/>
      <c r="O50" s="188"/>
    </row>
    <row r="51" spans="2:15">
      <c r="B51" s="188"/>
      <c r="C51" s="188"/>
      <c r="D51" s="188"/>
      <c r="E51" s="188"/>
      <c r="F51" s="188"/>
      <c r="G51" s="188"/>
      <c r="H51" s="188"/>
      <c r="I51" s="188"/>
      <c r="J51" s="188"/>
      <c r="K51" s="188"/>
      <c r="L51" s="188"/>
      <c r="M51" s="188"/>
      <c r="N51" s="188"/>
      <c r="O51" s="188"/>
    </row>
    <row r="52" spans="2:15">
      <c r="B52" s="188"/>
      <c r="C52" s="188"/>
      <c r="D52" s="188"/>
      <c r="E52" s="188"/>
      <c r="F52" s="188"/>
      <c r="G52" s="188"/>
      <c r="H52" s="188"/>
      <c r="I52" s="188"/>
      <c r="J52" s="188"/>
      <c r="K52" s="188"/>
      <c r="L52" s="188"/>
      <c r="M52" s="188"/>
      <c r="N52" s="188"/>
      <c r="O52" s="188"/>
    </row>
    <row r="53" spans="2:15">
      <c r="B53" s="188"/>
      <c r="C53" s="188"/>
      <c r="D53" s="188"/>
      <c r="E53" s="188"/>
      <c r="F53" s="188"/>
      <c r="G53" s="188"/>
      <c r="H53" s="188"/>
      <c r="I53" s="188"/>
      <c r="J53" s="188"/>
      <c r="K53" s="188"/>
      <c r="L53" s="188"/>
      <c r="M53" s="188"/>
      <c r="N53" s="188"/>
      <c r="O53" s="188"/>
    </row>
    <row r="54" spans="2:15">
      <c r="B54" s="188"/>
      <c r="C54" s="188"/>
      <c r="D54" s="188"/>
      <c r="E54" s="188"/>
      <c r="F54" s="188"/>
      <c r="G54" s="188"/>
      <c r="H54" s="188"/>
      <c r="I54" s="188"/>
      <c r="J54" s="188"/>
      <c r="K54" s="188"/>
      <c r="L54" s="188"/>
      <c r="M54" s="188"/>
      <c r="N54" s="188"/>
      <c r="O54" s="188"/>
    </row>
    <row r="55" spans="2:15">
      <c r="B55" s="188"/>
      <c r="C55" s="188"/>
      <c r="D55" s="188"/>
      <c r="E55" s="188"/>
      <c r="F55" s="188"/>
      <c r="G55" s="188"/>
      <c r="H55" s="188"/>
      <c r="I55" s="188"/>
      <c r="J55" s="188"/>
      <c r="K55" s="188"/>
      <c r="L55" s="188"/>
      <c r="M55" s="188"/>
      <c r="N55" s="188"/>
      <c r="O55" s="188"/>
    </row>
    <row r="56" spans="2:15">
      <c r="B56" s="188"/>
      <c r="C56" s="188"/>
      <c r="D56" s="188"/>
      <c r="E56" s="188"/>
      <c r="F56" s="188"/>
      <c r="G56" s="188"/>
      <c r="H56" s="188"/>
      <c r="I56" s="188"/>
      <c r="J56" s="188"/>
      <c r="K56" s="188"/>
      <c r="L56" s="188"/>
      <c r="M56" s="188"/>
      <c r="N56" s="188"/>
      <c r="O56" s="188"/>
    </row>
    <row r="57" spans="2:15">
      <c r="B57" s="188"/>
      <c r="C57" s="188"/>
      <c r="D57" s="188"/>
      <c r="E57" s="188"/>
      <c r="F57" s="188"/>
      <c r="G57" s="188"/>
      <c r="H57" s="188"/>
      <c r="I57" s="188"/>
      <c r="J57" s="188"/>
      <c r="K57" s="188"/>
      <c r="L57" s="188"/>
      <c r="M57" s="188"/>
      <c r="N57" s="188"/>
      <c r="O57" s="188"/>
    </row>
    <row r="58" spans="2:15">
      <c r="B58" s="188"/>
      <c r="C58" s="188"/>
      <c r="D58" s="188"/>
      <c r="E58" s="188"/>
      <c r="F58" s="188"/>
      <c r="G58" s="188"/>
      <c r="H58" s="188"/>
      <c r="I58" s="188"/>
      <c r="J58" s="188"/>
      <c r="K58" s="188"/>
      <c r="L58" s="188"/>
      <c r="M58" s="188"/>
      <c r="N58" s="188"/>
      <c r="O58" s="188"/>
    </row>
    <row r="59" spans="2:15">
      <c r="B59" s="188"/>
      <c r="C59" s="188"/>
      <c r="D59" s="188"/>
      <c r="E59" s="188"/>
      <c r="F59" s="188"/>
      <c r="G59" s="188"/>
      <c r="H59" s="188"/>
      <c r="I59" s="188"/>
      <c r="J59" s="188"/>
      <c r="K59" s="188"/>
      <c r="L59" s="188"/>
      <c r="M59" s="188"/>
      <c r="N59" s="188"/>
      <c r="O59" s="188"/>
    </row>
    <row r="60" spans="2:15">
      <c r="B60" s="188"/>
      <c r="C60" s="188"/>
      <c r="D60" s="188"/>
      <c r="E60" s="188"/>
      <c r="F60" s="188"/>
      <c r="G60" s="188"/>
      <c r="H60" s="188"/>
      <c r="I60" s="188"/>
      <c r="J60" s="188"/>
      <c r="K60" s="188"/>
      <c r="L60" s="188"/>
      <c r="M60" s="188"/>
      <c r="N60" s="188"/>
      <c r="O60" s="188"/>
    </row>
    <row r="61" spans="2:15">
      <c r="B61" s="188"/>
      <c r="C61" s="188"/>
      <c r="D61" s="188"/>
      <c r="E61" s="188"/>
      <c r="F61" s="188"/>
      <c r="G61" s="188"/>
      <c r="H61" s="188"/>
      <c r="I61" s="188"/>
      <c r="J61" s="188"/>
      <c r="K61" s="188"/>
      <c r="L61" s="188"/>
      <c r="M61" s="188"/>
      <c r="N61" s="188"/>
      <c r="O61" s="188"/>
    </row>
    <row r="62" spans="2:15">
      <c r="B62" s="188"/>
      <c r="C62" s="188"/>
      <c r="D62" s="188"/>
      <c r="E62" s="188"/>
      <c r="F62" s="188"/>
      <c r="G62" s="188"/>
      <c r="H62" s="188"/>
      <c r="I62" s="188"/>
      <c r="J62" s="188"/>
      <c r="K62" s="188"/>
      <c r="L62" s="188"/>
      <c r="M62" s="188"/>
      <c r="N62" s="188"/>
      <c r="O62" s="188"/>
    </row>
    <row r="63" spans="2:15">
      <c r="B63" s="188"/>
      <c r="C63" s="188"/>
      <c r="D63" s="188"/>
      <c r="E63" s="188"/>
      <c r="F63" s="188"/>
      <c r="G63" s="188"/>
      <c r="H63" s="188"/>
      <c r="I63" s="188"/>
      <c r="J63" s="188"/>
      <c r="K63" s="188"/>
      <c r="L63" s="188"/>
      <c r="M63" s="188"/>
      <c r="N63" s="188"/>
      <c r="O63" s="188"/>
    </row>
    <row r="64" spans="2:15">
      <c r="B64" s="188"/>
      <c r="C64" s="188"/>
      <c r="D64" s="188"/>
      <c r="E64" s="188"/>
      <c r="F64" s="188"/>
      <c r="G64" s="188"/>
      <c r="H64" s="188"/>
      <c r="I64" s="188"/>
      <c r="J64" s="188"/>
      <c r="K64" s="188"/>
      <c r="L64" s="188"/>
      <c r="M64" s="188"/>
      <c r="N64" s="188"/>
      <c r="O64" s="188"/>
    </row>
    <row r="65" spans="2:15">
      <c r="B65" s="188"/>
      <c r="C65" s="188"/>
      <c r="D65" s="188"/>
      <c r="E65" s="188"/>
      <c r="F65" s="188"/>
      <c r="G65" s="188"/>
      <c r="H65" s="188"/>
      <c r="I65" s="188"/>
      <c r="J65" s="188"/>
      <c r="K65" s="188"/>
      <c r="L65" s="188"/>
      <c r="M65" s="188"/>
      <c r="N65" s="188"/>
      <c r="O65" s="188"/>
    </row>
    <row r="66" spans="2:15">
      <c r="B66" s="188"/>
      <c r="C66" s="188"/>
      <c r="D66" s="188"/>
      <c r="E66" s="188"/>
      <c r="F66" s="188"/>
      <c r="G66" s="188"/>
      <c r="H66" s="188"/>
      <c r="I66" s="188"/>
      <c r="J66" s="188"/>
      <c r="K66" s="188"/>
      <c r="L66" s="188"/>
      <c r="M66" s="188"/>
      <c r="N66" s="188"/>
      <c r="O66" s="188"/>
    </row>
    <row r="67" spans="2:15">
      <c r="B67" s="188"/>
      <c r="C67" s="188"/>
      <c r="D67" s="188"/>
      <c r="E67" s="188"/>
      <c r="F67" s="188"/>
      <c r="G67" s="188"/>
      <c r="H67" s="188"/>
      <c r="I67" s="188"/>
      <c r="J67" s="188"/>
      <c r="K67" s="188"/>
      <c r="L67" s="188"/>
      <c r="M67" s="188"/>
      <c r="N67" s="188"/>
      <c r="O67" s="188"/>
    </row>
    <row r="68" spans="2:15">
      <c r="B68" s="188"/>
      <c r="C68" s="188"/>
      <c r="D68" s="188"/>
      <c r="E68" s="188"/>
      <c r="F68" s="188"/>
      <c r="G68" s="188"/>
      <c r="H68" s="188"/>
      <c r="I68" s="188"/>
      <c r="J68" s="188"/>
      <c r="K68" s="188"/>
      <c r="L68" s="188"/>
      <c r="M68" s="188"/>
      <c r="N68" s="188"/>
      <c r="O68" s="188"/>
    </row>
    <row r="69" spans="2:15">
      <c r="B69" s="188"/>
      <c r="C69" s="188"/>
      <c r="D69" s="188"/>
      <c r="E69" s="188"/>
      <c r="F69" s="188"/>
      <c r="G69" s="188"/>
      <c r="H69" s="188"/>
      <c r="I69" s="188"/>
      <c r="J69" s="188"/>
      <c r="K69" s="188"/>
      <c r="L69" s="188"/>
      <c r="M69" s="188"/>
      <c r="N69" s="188"/>
      <c r="O69" s="188"/>
    </row>
    <row r="70" spans="2:15">
      <c r="B70" s="188"/>
      <c r="C70" s="188"/>
      <c r="D70" s="188"/>
      <c r="E70" s="188"/>
      <c r="F70" s="188"/>
      <c r="G70" s="188"/>
      <c r="H70" s="188"/>
      <c r="I70" s="188"/>
      <c r="J70" s="188"/>
      <c r="K70" s="188"/>
      <c r="L70" s="188"/>
      <c r="M70" s="188"/>
      <c r="N70" s="188"/>
      <c r="O70" s="188"/>
    </row>
    <row r="71" spans="2:15">
      <c r="B71" s="188"/>
      <c r="C71" s="188"/>
      <c r="D71" s="188"/>
      <c r="E71" s="188"/>
      <c r="F71" s="188"/>
      <c r="G71" s="188"/>
      <c r="H71" s="188"/>
      <c r="I71" s="188"/>
      <c r="J71" s="188"/>
      <c r="K71" s="188"/>
      <c r="L71" s="188"/>
      <c r="M71" s="188"/>
      <c r="N71" s="188"/>
      <c r="O71" s="188"/>
    </row>
    <row r="72" spans="2:15">
      <c r="B72" s="188"/>
      <c r="C72" s="188"/>
      <c r="D72" s="188"/>
      <c r="E72" s="188"/>
      <c r="F72" s="188"/>
      <c r="G72" s="188"/>
      <c r="H72" s="188"/>
      <c r="I72" s="188"/>
      <c r="J72" s="188"/>
      <c r="K72" s="188"/>
      <c r="L72" s="188"/>
      <c r="M72" s="188"/>
      <c r="N72" s="188"/>
      <c r="O72" s="188"/>
    </row>
    <row r="73" spans="2:15">
      <c r="B73" s="188"/>
      <c r="C73" s="188"/>
      <c r="D73" s="188"/>
      <c r="E73" s="188"/>
      <c r="F73" s="188"/>
      <c r="G73" s="188"/>
      <c r="H73" s="188"/>
      <c r="I73" s="188"/>
      <c r="J73" s="188"/>
      <c r="K73" s="188"/>
      <c r="L73" s="188"/>
      <c r="M73" s="188"/>
      <c r="N73" s="188"/>
      <c r="O73" s="188"/>
    </row>
    <row r="74" spans="2:15">
      <c r="B74" s="188"/>
      <c r="C74" s="188"/>
      <c r="D74" s="188"/>
      <c r="E74" s="188"/>
      <c r="F74" s="188"/>
      <c r="G74" s="188"/>
      <c r="H74" s="188"/>
      <c r="I74" s="188"/>
      <c r="J74" s="188"/>
      <c r="K74" s="188"/>
      <c r="L74" s="188"/>
      <c r="M74" s="188"/>
      <c r="N74" s="188"/>
      <c r="O74" s="188"/>
    </row>
    <row r="75" spans="2:15">
      <c r="B75" s="188"/>
      <c r="C75" s="188"/>
      <c r="D75" s="188"/>
      <c r="E75" s="188"/>
      <c r="F75" s="188"/>
      <c r="G75" s="188"/>
      <c r="H75" s="188"/>
      <c r="I75" s="188"/>
      <c r="J75" s="188"/>
      <c r="K75" s="188"/>
      <c r="L75" s="188"/>
      <c r="M75" s="188"/>
      <c r="N75" s="188"/>
      <c r="O75" s="188"/>
    </row>
    <row r="76" spans="2:15">
      <c r="B76" s="188"/>
      <c r="C76" s="188"/>
      <c r="D76" s="188"/>
      <c r="E76" s="188"/>
      <c r="F76" s="188"/>
      <c r="G76" s="188"/>
      <c r="H76" s="188"/>
      <c r="I76" s="188"/>
      <c r="J76" s="188"/>
      <c r="K76" s="188"/>
      <c r="L76" s="188"/>
      <c r="M76" s="188"/>
      <c r="N76" s="188"/>
      <c r="O76" s="188"/>
    </row>
    <row r="77" spans="2:15">
      <c r="B77" s="188"/>
      <c r="C77" s="188"/>
      <c r="D77" s="188"/>
      <c r="E77" s="188"/>
      <c r="F77" s="188"/>
      <c r="G77" s="188"/>
      <c r="H77" s="188"/>
      <c r="I77" s="188"/>
      <c r="J77" s="188"/>
      <c r="K77" s="188"/>
      <c r="L77" s="188"/>
      <c r="M77" s="188"/>
      <c r="N77" s="188"/>
      <c r="O77" s="188"/>
    </row>
    <row r="78" spans="2:15">
      <c r="B78" s="188"/>
      <c r="C78" s="188"/>
      <c r="D78" s="188"/>
      <c r="E78" s="188"/>
      <c r="F78" s="188"/>
      <c r="G78" s="188"/>
      <c r="H78" s="188"/>
      <c r="I78" s="188"/>
      <c r="J78" s="188"/>
      <c r="K78" s="188"/>
      <c r="L78" s="188"/>
      <c r="M78" s="188"/>
      <c r="N78" s="188"/>
      <c r="O78" s="188"/>
    </row>
    <row r="79" spans="2:15">
      <c r="B79" s="188"/>
      <c r="C79" s="188"/>
      <c r="D79" s="188"/>
      <c r="E79" s="188"/>
      <c r="F79" s="188"/>
      <c r="G79" s="188"/>
      <c r="H79" s="188"/>
      <c r="I79" s="188"/>
      <c r="J79" s="188"/>
      <c r="K79" s="188"/>
      <c r="L79" s="188"/>
      <c r="M79" s="188"/>
      <c r="N79" s="188"/>
      <c r="O79" s="188"/>
    </row>
    <row r="80" spans="2:15">
      <c r="B80" s="188"/>
      <c r="C80" s="188"/>
      <c r="D80" s="188"/>
      <c r="E80" s="188"/>
      <c r="F80" s="188"/>
      <c r="G80" s="188"/>
      <c r="H80" s="188"/>
      <c r="I80" s="188"/>
      <c r="J80" s="188"/>
      <c r="K80" s="188"/>
      <c r="L80" s="188"/>
      <c r="M80" s="188"/>
      <c r="N80" s="188"/>
      <c r="O80" s="188"/>
    </row>
    <row r="81" spans="2:15">
      <c r="B81" s="188"/>
      <c r="C81" s="188"/>
      <c r="D81" s="188"/>
      <c r="E81" s="188"/>
      <c r="F81" s="188"/>
      <c r="G81" s="188"/>
      <c r="H81" s="188"/>
      <c r="I81" s="188"/>
      <c r="J81" s="188"/>
      <c r="K81" s="188"/>
      <c r="L81" s="188"/>
      <c r="M81" s="188"/>
      <c r="N81" s="188"/>
      <c r="O81" s="188"/>
    </row>
    <row r="82" spans="2:15">
      <c r="B82" s="188"/>
      <c r="C82" s="188"/>
      <c r="D82" s="188"/>
      <c r="E82" s="188"/>
      <c r="F82" s="188"/>
      <c r="G82" s="188"/>
      <c r="H82" s="188"/>
      <c r="I82" s="188"/>
      <c r="J82" s="188"/>
      <c r="K82" s="188"/>
      <c r="L82" s="188"/>
      <c r="M82" s="188"/>
      <c r="N82" s="188"/>
      <c r="O82" s="188"/>
    </row>
    <row r="83" spans="2:15">
      <c r="B83" s="188"/>
      <c r="C83" s="188"/>
      <c r="D83" s="188"/>
      <c r="E83" s="188"/>
      <c r="F83" s="188"/>
      <c r="G83" s="188"/>
      <c r="H83" s="188"/>
      <c r="I83" s="188"/>
      <c r="J83" s="188"/>
      <c r="K83" s="188"/>
      <c r="L83" s="188"/>
      <c r="M83" s="188"/>
      <c r="N83" s="188"/>
      <c r="O83" s="188"/>
    </row>
    <row r="84" spans="2:15">
      <c r="B84" s="188"/>
      <c r="C84" s="188"/>
      <c r="D84" s="188"/>
      <c r="E84" s="188"/>
      <c r="F84" s="188"/>
      <c r="G84" s="188"/>
      <c r="H84" s="188"/>
      <c r="I84" s="188"/>
      <c r="J84" s="188"/>
      <c r="K84" s="188"/>
      <c r="L84" s="188"/>
      <c r="M84" s="188"/>
      <c r="N84" s="188"/>
      <c r="O84" s="188"/>
    </row>
    <row r="86" spans="2:15">
      <c r="B86" s="4"/>
      <c r="C86" s="4"/>
      <c r="D86" s="4"/>
      <c r="E86" s="4"/>
      <c r="F86" s="4"/>
      <c r="G86" s="4"/>
      <c r="H86" s="4"/>
      <c r="I86" s="4"/>
      <c r="J86" s="4"/>
      <c r="K86" s="4"/>
      <c r="L86" s="4"/>
      <c r="M86" s="4"/>
      <c r="N86" s="4"/>
      <c r="O86" s="4"/>
    </row>
    <row r="87" spans="2:15">
      <c r="B87" s="4"/>
      <c r="C87" s="4"/>
      <c r="D87" s="4"/>
      <c r="E87" s="4"/>
      <c r="F87" s="4"/>
      <c r="G87" s="4"/>
      <c r="H87" s="4"/>
      <c r="I87" s="4"/>
      <c r="J87" s="4"/>
      <c r="K87" s="4"/>
      <c r="L87" s="4"/>
      <c r="M87" s="4"/>
      <c r="N87" s="4"/>
      <c r="O87" s="4"/>
    </row>
    <row r="88" spans="2:15">
      <c r="B88" s="4"/>
      <c r="C88" s="4"/>
      <c r="D88" s="4"/>
      <c r="E88" s="4"/>
      <c r="F88" s="4"/>
      <c r="G88" s="4"/>
      <c r="H88" s="4"/>
      <c r="I88" s="4"/>
      <c r="J88" s="4"/>
      <c r="K88" s="4"/>
      <c r="L88" s="4"/>
      <c r="M88" s="4"/>
      <c r="N88" s="4"/>
      <c r="O88" s="4"/>
    </row>
    <row r="89" spans="2:15">
      <c r="B89" s="4"/>
      <c r="C89" s="4"/>
      <c r="D89" s="4"/>
      <c r="E89" s="4"/>
      <c r="F89" s="4"/>
      <c r="G89" s="4"/>
      <c r="H89" s="4"/>
      <c r="I89" s="4"/>
      <c r="J89" s="4"/>
      <c r="K89" s="4"/>
      <c r="L89" s="4"/>
      <c r="M89" s="4"/>
      <c r="N89" s="4"/>
      <c r="O89" s="4"/>
    </row>
    <row r="90" spans="2:15">
      <c r="B90" s="188"/>
      <c r="C90" s="188"/>
      <c r="D90" s="188"/>
      <c r="E90" s="188"/>
      <c r="F90" s="188"/>
      <c r="G90" s="188"/>
      <c r="H90" s="188"/>
      <c r="I90" s="188"/>
      <c r="J90" s="188"/>
      <c r="K90" s="188"/>
      <c r="L90" s="188"/>
      <c r="M90" s="188"/>
      <c r="N90" s="188"/>
      <c r="O90" s="188"/>
    </row>
    <row r="91" spans="2:15">
      <c r="B91" s="188"/>
      <c r="C91" s="188"/>
      <c r="D91" s="188"/>
      <c r="E91" s="188"/>
      <c r="F91" s="188"/>
      <c r="G91" s="188"/>
      <c r="H91" s="188"/>
      <c r="I91" s="188"/>
      <c r="J91" s="188"/>
      <c r="K91" s="188"/>
      <c r="L91" s="188"/>
      <c r="M91" s="188"/>
      <c r="N91" s="188"/>
      <c r="O91" s="188"/>
    </row>
    <row r="92" spans="2:15">
      <c r="B92" s="188"/>
      <c r="C92" s="188"/>
      <c r="D92" s="188"/>
      <c r="E92" s="188"/>
      <c r="F92" s="188"/>
      <c r="G92" s="188"/>
      <c r="H92" s="188"/>
      <c r="I92" s="188"/>
      <c r="J92" s="188"/>
      <c r="K92" s="188"/>
      <c r="L92" s="188"/>
      <c r="M92" s="188"/>
      <c r="N92" s="188"/>
      <c r="O92" s="188"/>
    </row>
    <row r="93" spans="2:15">
      <c r="B93" s="188"/>
      <c r="C93" s="188"/>
      <c r="D93" s="188"/>
      <c r="E93" s="188"/>
      <c r="F93" s="188"/>
      <c r="G93" s="188"/>
      <c r="H93" s="188"/>
      <c r="I93" s="188"/>
      <c r="J93" s="188"/>
      <c r="K93" s="188"/>
      <c r="L93" s="188"/>
      <c r="M93" s="188"/>
      <c r="N93" s="188"/>
      <c r="O93" s="188"/>
    </row>
    <row r="94" spans="2:15">
      <c r="B94" s="188"/>
      <c r="C94" s="188"/>
      <c r="D94" s="188"/>
      <c r="E94" s="188"/>
      <c r="F94" s="188"/>
      <c r="G94" s="188"/>
      <c r="H94" s="188"/>
      <c r="I94" s="188"/>
      <c r="J94" s="188"/>
      <c r="K94" s="188"/>
      <c r="L94" s="188"/>
      <c r="M94" s="188"/>
      <c r="N94" s="188"/>
      <c r="O94" s="188"/>
    </row>
    <row r="95" spans="2:15">
      <c r="B95" s="188"/>
      <c r="C95" s="188"/>
      <c r="D95" s="188"/>
      <c r="E95" s="188"/>
      <c r="F95" s="188"/>
      <c r="G95" s="188"/>
      <c r="H95" s="188"/>
      <c r="I95" s="188"/>
      <c r="J95" s="188"/>
      <c r="K95" s="188"/>
      <c r="L95" s="188"/>
      <c r="M95" s="188"/>
      <c r="N95" s="188"/>
      <c r="O95" s="188"/>
    </row>
    <row r="96" spans="2:15">
      <c r="B96" s="188"/>
      <c r="C96" s="188"/>
      <c r="D96" s="188"/>
      <c r="E96" s="188"/>
      <c r="F96" s="188"/>
      <c r="G96" s="188"/>
      <c r="H96" s="188"/>
      <c r="I96" s="188"/>
      <c r="J96" s="188"/>
      <c r="K96" s="188"/>
      <c r="L96" s="188"/>
      <c r="M96" s="188"/>
      <c r="N96" s="188"/>
      <c r="O96" s="188"/>
    </row>
    <row r="97" spans="2:15">
      <c r="B97" s="188"/>
      <c r="C97" s="188"/>
      <c r="D97" s="188"/>
      <c r="E97" s="188"/>
      <c r="F97" s="188"/>
      <c r="G97" s="188"/>
      <c r="H97" s="188"/>
      <c r="I97" s="188"/>
      <c r="J97" s="188"/>
      <c r="K97" s="188"/>
      <c r="L97" s="188"/>
      <c r="M97" s="188"/>
      <c r="N97" s="188"/>
      <c r="O97" s="188"/>
    </row>
    <row r="98" spans="2:15">
      <c r="B98" s="188"/>
      <c r="C98" s="188"/>
      <c r="D98" s="188"/>
      <c r="E98" s="188"/>
      <c r="F98" s="188"/>
      <c r="G98" s="188"/>
      <c r="H98" s="188"/>
      <c r="I98" s="188"/>
      <c r="J98" s="188"/>
      <c r="K98" s="188"/>
      <c r="L98" s="188"/>
      <c r="M98" s="188"/>
      <c r="N98" s="188"/>
      <c r="O98" s="188"/>
    </row>
    <row r="99" spans="2:15">
      <c r="B99" s="188"/>
      <c r="C99" s="188"/>
      <c r="D99" s="188"/>
      <c r="E99" s="188"/>
      <c r="F99" s="188"/>
      <c r="G99" s="188"/>
      <c r="H99" s="188"/>
      <c r="I99" s="188"/>
      <c r="J99" s="188"/>
      <c r="K99" s="188"/>
      <c r="L99" s="188"/>
      <c r="M99" s="188"/>
      <c r="N99" s="188"/>
      <c r="O99" s="188"/>
    </row>
    <row r="100" spans="2:15">
      <c r="B100" s="188"/>
      <c r="C100" s="188"/>
      <c r="D100" s="188"/>
      <c r="E100" s="188"/>
      <c r="F100" s="188"/>
      <c r="G100" s="188"/>
      <c r="H100" s="188"/>
      <c r="I100" s="188"/>
      <c r="J100" s="188"/>
      <c r="K100" s="188"/>
      <c r="L100" s="188"/>
      <c r="M100" s="188"/>
      <c r="N100" s="188"/>
      <c r="O100" s="188"/>
    </row>
    <row r="101" spans="2:15">
      <c r="B101" s="188"/>
      <c r="C101" s="188"/>
      <c r="D101" s="188"/>
      <c r="E101" s="188"/>
      <c r="F101" s="188"/>
      <c r="G101" s="188"/>
      <c r="H101" s="188"/>
      <c r="I101" s="188"/>
      <c r="J101" s="188"/>
      <c r="K101" s="188"/>
      <c r="L101" s="188"/>
      <c r="M101" s="188"/>
      <c r="N101" s="188"/>
      <c r="O101" s="188"/>
    </row>
    <row r="102" spans="2:15">
      <c r="B102" s="188"/>
      <c r="C102" s="188"/>
      <c r="D102" s="188"/>
      <c r="E102" s="188"/>
      <c r="F102" s="188"/>
      <c r="G102" s="188"/>
      <c r="H102" s="188"/>
      <c r="I102" s="188"/>
      <c r="J102" s="188"/>
      <c r="K102" s="188"/>
      <c r="L102" s="188"/>
      <c r="M102" s="188"/>
      <c r="N102" s="188"/>
      <c r="O102" s="188"/>
    </row>
    <row r="103" spans="2:15">
      <c r="B103" s="188"/>
      <c r="C103" s="188"/>
      <c r="D103" s="188"/>
      <c r="E103" s="188"/>
      <c r="F103" s="188"/>
      <c r="G103" s="188"/>
      <c r="H103" s="188"/>
      <c r="I103" s="188"/>
      <c r="J103" s="188"/>
      <c r="K103" s="188"/>
      <c r="L103" s="188"/>
      <c r="M103" s="188"/>
      <c r="N103" s="188"/>
      <c r="O103" s="188"/>
    </row>
    <row r="104" spans="2:15">
      <c r="B104" s="188"/>
      <c r="C104" s="188"/>
      <c r="D104" s="188"/>
      <c r="E104" s="188"/>
      <c r="F104" s="188"/>
      <c r="G104" s="188"/>
      <c r="H104" s="188"/>
      <c r="I104" s="188"/>
      <c r="J104" s="188"/>
      <c r="K104" s="188"/>
      <c r="L104" s="188"/>
      <c r="M104" s="188"/>
      <c r="N104" s="188"/>
      <c r="O104" s="188"/>
    </row>
    <row r="105" spans="2:15">
      <c r="B105" s="188"/>
      <c r="C105" s="188"/>
      <c r="D105" s="188"/>
      <c r="E105" s="188"/>
      <c r="F105" s="188"/>
      <c r="G105" s="188"/>
      <c r="H105" s="188"/>
      <c r="I105" s="188"/>
      <c r="J105" s="188"/>
      <c r="K105" s="188"/>
      <c r="L105" s="188"/>
      <c r="M105" s="188"/>
      <c r="N105" s="188"/>
      <c r="O105" s="188"/>
    </row>
    <row r="106" spans="2:15">
      <c r="B106" s="188"/>
      <c r="C106" s="188"/>
      <c r="D106" s="188"/>
      <c r="E106" s="188"/>
      <c r="F106" s="188"/>
      <c r="G106" s="188"/>
      <c r="H106" s="188"/>
      <c r="I106" s="188"/>
      <c r="J106" s="188"/>
      <c r="K106" s="188"/>
      <c r="L106" s="188"/>
      <c r="M106" s="188"/>
      <c r="N106" s="188"/>
      <c r="O106" s="188"/>
    </row>
    <row r="107" spans="2:15">
      <c r="B107" s="188"/>
      <c r="C107" s="188"/>
      <c r="D107" s="188"/>
      <c r="E107" s="188"/>
      <c r="F107" s="188"/>
      <c r="G107" s="188"/>
      <c r="H107" s="188"/>
      <c r="I107" s="188"/>
      <c r="J107" s="188"/>
      <c r="K107" s="188"/>
      <c r="L107" s="188"/>
      <c r="M107" s="188"/>
      <c r="N107" s="188"/>
      <c r="O107" s="188"/>
    </row>
    <row r="108" spans="2:15">
      <c r="B108" s="188"/>
      <c r="C108" s="188"/>
      <c r="D108" s="188"/>
      <c r="E108" s="188"/>
      <c r="F108" s="188"/>
      <c r="G108" s="188"/>
      <c r="H108" s="188"/>
      <c r="I108" s="188"/>
      <c r="J108" s="188"/>
      <c r="K108" s="188"/>
      <c r="L108" s="188"/>
      <c r="M108" s="188"/>
      <c r="N108" s="188"/>
      <c r="O108" s="188"/>
    </row>
    <row r="109" spans="2:15">
      <c r="B109" s="188"/>
      <c r="C109" s="188"/>
      <c r="D109" s="188"/>
      <c r="E109" s="188"/>
      <c r="F109" s="188"/>
      <c r="G109" s="188"/>
      <c r="H109" s="188"/>
      <c r="I109" s="188"/>
      <c r="J109" s="188"/>
      <c r="K109" s="188"/>
      <c r="L109" s="188"/>
      <c r="M109" s="188"/>
      <c r="N109" s="188"/>
      <c r="O109" s="188"/>
    </row>
    <row r="110" spans="2:15">
      <c r="B110" s="188"/>
      <c r="C110" s="188"/>
      <c r="D110" s="188"/>
      <c r="E110" s="188"/>
      <c r="F110" s="188"/>
      <c r="G110" s="188"/>
      <c r="H110" s="188"/>
      <c r="I110" s="188"/>
      <c r="J110" s="188"/>
      <c r="K110" s="188"/>
      <c r="L110" s="188"/>
      <c r="M110" s="188"/>
      <c r="N110" s="188"/>
      <c r="O110" s="188"/>
    </row>
    <row r="111" spans="2:15">
      <c r="B111" s="188"/>
      <c r="C111" s="188"/>
      <c r="D111" s="188"/>
      <c r="E111" s="188"/>
      <c r="F111" s="188"/>
      <c r="G111" s="188"/>
      <c r="H111" s="188"/>
      <c r="I111" s="188"/>
      <c r="J111" s="188"/>
      <c r="K111" s="188"/>
      <c r="L111" s="188"/>
      <c r="M111" s="188"/>
      <c r="N111" s="188"/>
      <c r="O111" s="188"/>
    </row>
    <row r="112" spans="2:15">
      <c r="B112" s="188"/>
      <c r="C112" s="188"/>
      <c r="D112" s="188"/>
      <c r="E112" s="188"/>
      <c r="F112" s="188"/>
      <c r="G112" s="188"/>
      <c r="H112" s="188"/>
      <c r="I112" s="188"/>
      <c r="J112" s="188"/>
      <c r="K112" s="188"/>
      <c r="L112" s="188"/>
      <c r="M112" s="188"/>
      <c r="N112" s="188"/>
      <c r="O112" s="188"/>
    </row>
    <row r="113" spans="2:15">
      <c r="B113" s="188"/>
      <c r="C113" s="188"/>
      <c r="D113" s="188"/>
      <c r="E113" s="188"/>
      <c r="F113" s="188"/>
      <c r="G113" s="188"/>
      <c r="H113" s="188"/>
      <c r="I113" s="188"/>
      <c r="J113" s="188"/>
      <c r="K113" s="188"/>
      <c r="L113" s="188"/>
      <c r="M113" s="188"/>
      <c r="N113" s="188"/>
      <c r="O113" s="188"/>
    </row>
    <row r="114" spans="2:15">
      <c r="B114" s="188"/>
      <c r="C114" s="188"/>
      <c r="D114" s="188"/>
      <c r="E114" s="188"/>
      <c r="F114" s="188"/>
      <c r="G114" s="188"/>
      <c r="H114" s="188"/>
      <c r="I114" s="188"/>
      <c r="J114" s="188"/>
      <c r="K114" s="188"/>
      <c r="L114" s="188"/>
      <c r="M114" s="188"/>
      <c r="N114" s="188"/>
      <c r="O114" s="188"/>
    </row>
    <row r="115" spans="2:15">
      <c r="B115" s="188"/>
      <c r="C115" s="188"/>
      <c r="D115" s="188"/>
      <c r="E115" s="188"/>
      <c r="F115" s="188"/>
      <c r="G115" s="188"/>
      <c r="H115" s="188"/>
      <c r="I115" s="188"/>
      <c r="J115" s="188"/>
      <c r="K115" s="188"/>
      <c r="L115" s="188"/>
      <c r="M115" s="188"/>
      <c r="N115" s="188"/>
      <c r="O115" s="188"/>
    </row>
  </sheetData>
  <sheetProtection algorithmName="SHA-512" hashValue="WsAU0gZK6b8m3gbUPTpW0VLufP8H974YlGVVIxatnU6g++amiUTr2vgnOFgqKGF/Bd7hzYV58Wrg2KdnZ3n8bg==" saltValue="p2IgrDAt91kQUkBedfWMEQ=="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5FCD3-7CF6-406C-868F-E38CA4136039}">
  <sheetPr codeName="Sheet7"/>
  <dimension ref="A1:XFC40"/>
  <sheetViews>
    <sheetView showGridLines="0" showRowColHeaders="0" topLeftCell="A2" workbookViewId="0"/>
  </sheetViews>
  <sheetFormatPr defaultColWidth="0" defaultRowHeight="15" customHeight="1" zeroHeight="1"/>
  <cols>
    <col min="1" max="13" width="9.1796875" customWidth="1"/>
    <col min="46" max="16381" width="9.1796875" hidden="1"/>
    <col min="16382" max="16382" width="3.7265625" hidden="1"/>
    <col min="16383" max="16383" width="5" hidden="1"/>
    <col min="16384" max="16384" width="8.36328125" hidden="1"/>
  </cols>
  <sheetData>
    <row r="1" spans="1:13" hidden="1" thickBot="1"/>
    <row r="2" spans="1:13" ht="50.15" customHeight="1" thickTop="1" thickBot="1">
      <c r="A2" s="10"/>
      <c r="B2" s="263" t="s">
        <v>34</v>
      </c>
      <c r="C2" s="264"/>
      <c r="D2" s="264"/>
      <c r="E2" s="264"/>
      <c r="F2" s="264"/>
      <c r="G2" s="264"/>
      <c r="H2" s="264"/>
      <c r="I2" s="265"/>
      <c r="J2" s="265"/>
      <c r="K2" s="265"/>
      <c r="L2" s="265"/>
      <c r="M2" s="266"/>
    </row>
    <row r="3" spans="1:13" ht="7.5" hidden="1" customHeight="1" thickTop="1">
      <c r="A3" s="3"/>
      <c r="B3" s="3"/>
      <c r="C3" s="3"/>
      <c r="D3" s="3"/>
      <c r="E3" s="3"/>
      <c r="F3" s="3"/>
      <c r="G3" s="3"/>
      <c r="H3" s="3"/>
      <c r="I3" s="3"/>
      <c r="J3" s="3"/>
      <c r="K3" s="3"/>
      <c r="L3" s="3"/>
      <c r="M3" s="3"/>
    </row>
    <row r="4" spans="1:13" ht="7.5" hidden="1" customHeight="1" thickTop="1">
      <c r="A4" s="3"/>
      <c r="B4" s="3"/>
      <c r="C4" s="3"/>
      <c r="D4" s="3"/>
      <c r="E4" s="3"/>
      <c r="F4" s="3"/>
      <c r="G4" s="3"/>
      <c r="H4" s="3"/>
      <c r="I4" s="3"/>
      <c r="J4" s="3"/>
      <c r="K4" s="3"/>
      <c r="L4" s="3"/>
      <c r="M4" s="3"/>
    </row>
    <row r="5" spans="1:13" thickTop="1">
      <c r="A5" s="4"/>
      <c r="B5" s="4"/>
      <c r="C5" s="4"/>
      <c r="D5" s="4"/>
      <c r="E5" s="4"/>
      <c r="F5" s="4"/>
      <c r="G5" s="4"/>
      <c r="H5" s="4"/>
      <c r="I5" s="4"/>
      <c r="J5" s="4"/>
      <c r="K5" s="4"/>
      <c r="L5" s="4"/>
      <c r="M5" s="4"/>
    </row>
    <row r="6" spans="1:13" ht="26">
      <c r="A6" s="29">
        <v>4</v>
      </c>
      <c r="B6" s="30" t="s">
        <v>42</v>
      </c>
      <c r="C6" s="31"/>
      <c r="D6" s="31"/>
      <c r="E6" s="31"/>
      <c r="F6" s="31"/>
      <c r="G6" s="4"/>
      <c r="H6" s="31"/>
      <c r="I6" s="4"/>
      <c r="J6" s="4"/>
      <c r="K6" s="4"/>
      <c r="L6" s="4"/>
      <c r="M6" s="4"/>
    </row>
    <row r="7" spans="1:13" ht="15.75" customHeight="1">
      <c r="A7" s="32"/>
      <c r="B7" s="267" t="s">
        <v>50</v>
      </c>
      <c r="C7" s="267"/>
      <c r="D7" s="267"/>
      <c r="E7" s="267"/>
      <c r="F7" s="267"/>
      <c r="G7" s="267"/>
      <c r="H7" s="267"/>
      <c r="I7" s="267"/>
      <c r="J7" s="267"/>
      <c r="K7" s="267"/>
      <c r="L7" s="267"/>
      <c r="M7" s="4"/>
    </row>
    <row r="8" spans="1:13" ht="3.75" customHeight="1">
      <c r="A8" s="32"/>
      <c r="B8" s="33"/>
      <c r="C8" s="31"/>
      <c r="D8" s="31"/>
      <c r="E8" s="31"/>
      <c r="F8" s="31"/>
      <c r="G8" s="4"/>
      <c r="H8" s="31"/>
      <c r="I8" s="4"/>
      <c r="J8" s="4"/>
      <c r="K8" s="4"/>
      <c r="L8" s="4"/>
      <c r="M8" s="4"/>
    </row>
    <row r="9" spans="1:13" ht="6" customHeight="1">
      <c r="A9" s="34"/>
      <c r="B9" s="268"/>
      <c r="C9" s="268"/>
      <c r="D9" s="268"/>
      <c r="E9" s="268"/>
      <c r="F9" s="268"/>
      <c r="G9" s="268"/>
      <c r="H9" s="268"/>
      <c r="I9" s="268"/>
      <c r="J9" s="268"/>
      <c r="K9" s="268"/>
      <c r="L9" s="268"/>
      <c r="M9" s="4"/>
    </row>
    <row r="10" spans="1:13" ht="24.75" customHeight="1">
      <c r="A10" s="34">
        <v>4</v>
      </c>
      <c r="B10" s="269" t="s">
        <v>33</v>
      </c>
      <c r="C10" s="269"/>
      <c r="D10" s="269"/>
      <c r="E10" s="269"/>
      <c r="F10" s="269"/>
      <c r="G10" s="269"/>
      <c r="H10" s="269"/>
      <c r="I10" s="269"/>
      <c r="J10" s="269"/>
      <c r="K10" s="269"/>
      <c r="L10" s="269"/>
      <c r="M10" s="4"/>
    </row>
    <row r="11" spans="1:13" ht="9.75" customHeight="1">
      <c r="A11" s="4"/>
      <c r="B11" s="4"/>
      <c r="C11" s="4"/>
      <c r="D11" s="4"/>
      <c r="E11" s="4"/>
      <c r="F11" s="4"/>
      <c r="G11" s="4"/>
      <c r="H11" s="4"/>
      <c r="I11" s="4"/>
      <c r="J11" s="4"/>
      <c r="K11" s="4"/>
      <c r="L11" s="4"/>
      <c r="M11" s="4"/>
    </row>
    <row r="12" spans="1:13" ht="9.75" customHeight="1">
      <c r="A12" s="4"/>
      <c r="B12" s="4"/>
      <c r="C12" s="4"/>
      <c r="D12" s="4"/>
      <c r="E12" s="4"/>
      <c r="F12" s="4"/>
      <c r="G12" s="4"/>
      <c r="H12" s="4"/>
      <c r="I12" s="4"/>
      <c r="J12" s="4"/>
      <c r="K12" s="4"/>
      <c r="L12" s="4"/>
      <c r="M12" s="4"/>
    </row>
    <row r="13" spans="1:13" ht="9.75" customHeight="1">
      <c r="A13" s="4"/>
      <c r="B13" s="4"/>
      <c r="C13" s="4"/>
      <c r="D13" s="4"/>
      <c r="E13" s="4"/>
      <c r="F13" s="4"/>
      <c r="G13" s="4"/>
      <c r="H13" s="4"/>
      <c r="I13" s="4"/>
      <c r="J13" s="4"/>
      <c r="K13" s="4"/>
      <c r="L13" s="4"/>
      <c r="M13" s="4"/>
    </row>
    <row r="14" spans="1:13" ht="24.75" customHeight="1">
      <c r="A14" s="29">
        <v>4</v>
      </c>
      <c r="B14" s="35" t="s">
        <v>32</v>
      </c>
      <c r="C14" s="4"/>
      <c r="D14" s="4"/>
      <c r="E14" s="4"/>
      <c r="F14" s="4"/>
      <c r="G14" s="4"/>
      <c r="H14" s="4"/>
      <c r="I14" s="4"/>
      <c r="J14" s="4"/>
      <c r="K14" s="4"/>
      <c r="L14" s="4"/>
      <c r="M14" s="4"/>
    </row>
    <row r="15" spans="1:13" ht="24.75" customHeight="1">
      <c r="A15" s="4"/>
      <c r="B15" s="4"/>
      <c r="C15" s="4"/>
      <c r="D15" s="4"/>
      <c r="E15" s="4"/>
      <c r="F15" s="4"/>
      <c r="G15" s="4"/>
      <c r="H15" s="4"/>
      <c r="I15" s="4"/>
      <c r="J15" s="4"/>
      <c r="K15" s="4"/>
      <c r="L15" s="4"/>
      <c r="M15" s="4"/>
    </row>
    <row r="16" spans="1:13" ht="24.75" customHeight="1">
      <c r="A16" s="34">
        <v>4</v>
      </c>
      <c r="B16" s="262" t="s">
        <v>51</v>
      </c>
      <c r="C16" s="262"/>
      <c r="D16" s="262"/>
      <c r="E16" s="262"/>
      <c r="F16" s="262"/>
      <c r="G16" s="262"/>
      <c r="H16" s="262"/>
      <c r="I16" s="262"/>
      <c r="J16" s="262"/>
      <c r="K16" s="262"/>
      <c r="L16" s="262"/>
      <c r="M16" s="4"/>
    </row>
    <row r="17" spans="1:13" ht="24.75" customHeight="1">
      <c r="A17" s="34">
        <v>4</v>
      </c>
      <c r="B17" s="262" t="s">
        <v>52</v>
      </c>
      <c r="C17" s="262"/>
      <c r="D17" s="262"/>
      <c r="E17" s="262"/>
      <c r="F17" s="262"/>
      <c r="G17" s="262"/>
      <c r="H17" s="262"/>
      <c r="I17" s="262"/>
      <c r="J17" s="262"/>
      <c r="K17" s="262"/>
      <c r="L17" s="262"/>
      <c r="M17" s="4"/>
    </row>
    <row r="18" spans="1:13" ht="24.75" customHeight="1">
      <c r="A18" s="34">
        <v>4</v>
      </c>
      <c r="B18" s="262" t="s">
        <v>31</v>
      </c>
      <c r="C18" s="262"/>
      <c r="D18" s="262"/>
      <c r="E18" s="262"/>
      <c r="F18" s="262"/>
      <c r="G18" s="262"/>
      <c r="H18" s="262"/>
      <c r="I18" s="262"/>
      <c r="J18" s="262"/>
      <c r="K18" s="262"/>
      <c r="L18" s="262"/>
      <c r="M18" s="4"/>
    </row>
    <row r="19" spans="1:13" ht="14.5">
      <c r="A19" s="4"/>
      <c r="B19" s="4"/>
      <c r="C19" s="4"/>
      <c r="D19" s="4"/>
      <c r="E19" s="4"/>
      <c r="F19" s="4"/>
      <c r="G19" s="4"/>
      <c r="H19" s="4"/>
      <c r="I19" s="4"/>
      <c r="J19" s="4"/>
      <c r="K19" s="4"/>
      <c r="L19" s="4"/>
      <c r="M19" s="4"/>
    </row>
    <row r="20" spans="1:13" ht="24.75" customHeight="1">
      <c r="A20" s="29">
        <v>4</v>
      </c>
      <c r="B20" s="35" t="s">
        <v>30</v>
      </c>
      <c r="C20" s="4"/>
      <c r="D20" s="4"/>
      <c r="E20" s="4"/>
      <c r="F20" s="4"/>
      <c r="G20" s="4"/>
      <c r="H20" s="4"/>
      <c r="I20" s="4"/>
      <c r="J20" s="4"/>
      <c r="K20" s="4"/>
      <c r="L20" s="4"/>
      <c r="M20" s="4"/>
    </row>
    <row r="21" spans="1:13" ht="14.5">
      <c r="A21" s="4"/>
      <c r="B21" s="4"/>
      <c r="C21" s="4"/>
      <c r="D21" s="4"/>
      <c r="E21" s="4"/>
      <c r="F21" s="4"/>
      <c r="G21" s="4"/>
      <c r="H21" s="4"/>
      <c r="I21" s="4"/>
      <c r="J21" s="4"/>
      <c r="K21" s="4"/>
      <c r="L21" s="4"/>
      <c r="M21" s="4"/>
    </row>
    <row r="22" spans="1:13" ht="33.75" customHeight="1">
      <c r="A22" s="34">
        <v>4</v>
      </c>
      <c r="B22" s="262" t="s">
        <v>29</v>
      </c>
      <c r="C22" s="262"/>
      <c r="D22" s="262"/>
      <c r="E22" s="262"/>
      <c r="F22" s="262"/>
      <c r="G22" s="262"/>
      <c r="H22" s="262"/>
      <c r="I22" s="262"/>
      <c r="J22" s="262"/>
      <c r="K22" s="262"/>
      <c r="L22" s="262"/>
      <c r="M22" s="4"/>
    </row>
    <row r="23" spans="1:13" ht="38.25" customHeight="1">
      <c r="A23" s="34">
        <v>4</v>
      </c>
      <c r="B23" s="262" t="s">
        <v>28</v>
      </c>
      <c r="C23" s="262"/>
      <c r="D23" s="262"/>
      <c r="E23" s="262"/>
      <c r="F23" s="262"/>
      <c r="G23" s="262"/>
      <c r="H23" s="262"/>
      <c r="I23" s="262"/>
      <c r="J23" s="262"/>
      <c r="K23" s="262"/>
      <c r="L23" s="262"/>
      <c r="M23" s="4"/>
    </row>
    <row r="24" spans="1:13" ht="33.75" customHeight="1">
      <c r="A24" s="34">
        <v>4</v>
      </c>
      <c r="B24" s="262" t="s">
        <v>27</v>
      </c>
      <c r="C24" s="262"/>
      <c r="D24" s="262"/>
      <c r="E24" s="262"/>
      <c r="F24" s="262"/>
      <c r="G24" s="262"/>
      <c r="H24" s="262"/>
      <c r="I24" s="262"/>
      <c r="J24" s="262"/>
      <c r="K24" s="262"/>
      <c r="L24" s="262"/>
      <c r="M24" s="4"/>
    </row>
    <row r="25" spans="1:13" ht="33.75" customHeight="1">
      <c r="A25" s="34">
        <v>4</v>
      </c>
      <c r="B25" s="262" t="s">
        <v>26</v>
      </c>
      <c r="C25" s="262"/>
      <c r="D25" s="262"/>
      <c r="E25" s="262"/>
      <c r="F25" s="262"/>
      <c r="G25" s="262"/>
      <c r="H25" s="262"/>
      <c r="I25" s="262"/>
      <c r="J25" s="262"/>
      <c r="K25" s="262"/>
      <c r="L25" s="262"/>
      <c r="M25" s="4"/>
    </row>
    <row r="26" spans="1:13" ht="33.75" customHeight="1">
      <c r="A26" s="34">
        <v>4</v>
      </c>
      <c r="B26" s="262" t="s">
        <v>53</v>
      </c>
      <c r="C26" s="262"/>
      <c r="D26" s="262"/>
      <c r="E26" s="262"/>
      <c r="F26" s="262"/>
      <c r="G26" s="262"/>
      <c r="H26" s="262"/>
      <c r="I26" s="262"/>
      <c r="J26" s="262"/>
      <c r="K26" s="262"/>
      <c r="L26" s="262"/>
      <c r="M26" s="4"/>
    </row>
    <row r="27" spans="1:13" ht="14.5">
      <c r="A27" s="36"/>
      <c r="B27" s="4"/>
      <c r="C27" s="4"/>
      <c r="D27" s="4"/>
      <c r="E27" s="4"/>
      <c r="F27" s="4"/>
      <c r="G27" s="4"/>
      <c r="H27" s="4"/>
      <c r="I27" s="4"/>
      <c r="J27" s="4"/>
      <c r="K27" s="4"/>
      <c r="L27" s="4"/>
      <c r="M27" s="4"/>
    </row>
    <row r="28" spans="1:13" ht="14.5" hidden="1">
      <c r="B28" s="4"/>
      <c r="C28" s="4"/>
      <c r="D28" s="4"/>
      <c r="E28" s="4"/>
      <c r="F28" s="4"/>
      <c r="G28" s="4"/>
      <c r="H28" s="4"/>
      <c r="I28" s="4"/>
      <c r="J28" s="4"/>
      <c r="K28" s="4"/>
      <c r="L28" s="4"/>
    </row>
    <row r="29" spans="1:13" ht="14.5">
      <c r="A29" s="4"/>
      <c r="B29" s="4"/>
      <c r="C29" s="4"/>
      <c r="D29" s="4"/>
      <c r="E29" s="4"/>
      <c r="F29" s="4"/>
      <c r="G29" s="4"/>
      <c r="H29" s="4"/>
      <c r="I29" s="4"/>
      <c r="J29" s="4"/>
      <c r="K29" s="4"/>
      <c r="L29" s="4"/>
      <c r="M29" s="4"/>
    </row>
    <row r="30" spans="1:13" ht="14.5">
      <c r="A30" s="4"/>
      <c r="B30" s="4"/>
      <c r="C30" s="4"/>
      <c r="D30" s="4"/>
      <c r="E30" s="4"/>
      <c r="F30" s="4"/>
      <c r="G30" s="4"/>
      <c r="H30" s="4"/>
      <c r="I30" s="4"/>
      <c r="J30" s="4"/>
      <c r="K30" s="4"/>
      <c r="L30" s="4"/>
      <c r="M30" s="4"/>
    </row>
    <row r="31" spans="1:13" ht="14.5">
      <c r="A31" s="4"/>
      <c r="B31" s="4"/>
      <c r="C31" s="4"/>
      <c r="D31" s="4"/>
      <c r="E31" s="4"/>
      <c r="F31" s="4"/>
      <c r="G31" s="4"/>
      <c r="H31" s="4"/>
      <c r="I31" s="4"/>
      <c r="J31" s="4"/>
      <c r="K31" s="4"/>
      <c r="L31" s="4"/>
      <c r="M31" s="4"/>
    </row>
    <row r="32" spans="1:13" ht="14.5">
      <c r="A32" s="4"/>
      <c r="B32" s="4"/>
      <c r="C32" s="4"/>
      <c r="D32" s="4"/>
      <c r="E32" s="4"/>
      <c r="F32" s="4"/>
      <c r="G32" s="4"/>
      <c r="H32" s="4"/>
      <c r="I32" s="4"/>
      <c r="J32" s="4"/>
      <c r="K32" s="4"/>
      <c r="L32" s="4"/>
      <c r="M32" s="4"/>
    </row>
    <row r="33" spans="1:13" ht="14.5">
      <c r="A33" s="4"/>
      <c r="B33" s="4"/>
      <c r="C33" s="4"/>
      <c r="D33" s="4"/>
      <c r="E33" s="4"/>
      <c r="F33" s="4"/>
      <c r="G33" s="4"/>
      <c r="H33" s="4"/>
      <c r="I33" s="4"/>
      <c r="J33" s="4"/>
      <c r="K33" s="4"/>
      <c r="L33" s="4"/>
      <c r="M33" s="4"/>
    </row>
    <row r="34" spans="1:13" ht="14.5">
      <c r="A34" s="4"/>
      <c r="B34" s="4"/>
      <c r="C34" s="4"/>
      <c r="D34" s="4"/>
      <c r="E34" s="4"/>
      <c r="F34" s="4"/>
      <c r="G34" s="4"/>
      <c r="H34" s="4"/>
      <c r="I34" s="4"/>
      <c r="J34" s="4"/>
      <c r="K34" s="4"/>
      <c r="L34" s="4"/>
      <c r="M34" s="4"/>
    </row>
    <row r="35" spans="1:13" ht="14.5">
      <c r="A35" s="4"/>
      <c r="B35" s="4"/>
      <c r="C35" s="4"/>
      <c r="D35" s="4"/>
      <c r="E35" s="4"/>
      <c r="F35" s="4"/>
      <c r="G35" s="4"/>
      <c r="H35" s="4"/>
      <c r="I35" s="4"/>
      <c r="J35" s="4"/>
      <c r="K35" s="4"/>
      <c r="L35" s="4"/>
      <c r="M35" s="4"/>
    </row>
    <row r="36" spans="1:13" ht="14.5">
      <c r="A36" s="4"/>
      <c r="B36" s="4"/>
      <c r="C36" s="4"/>
      <c r="D36" s="4"/>
      <c r="E36" s="4"/>
      <c r="F36" s="4"/>
      <c r="G36" s="4"/>
      <c r="H36" s="4"/>
      <c r="I36" s="4"/>
      <c r="J36" s="4"/>
      <c r="K36" s="4"/>
      <c r="L36" s="4"/>
      <c r="M36" s="4"/>
    </row>
    <row r="37" spans="1:13" ht="14.5">
      <c r="A37" s="4"/>
      <c r="B37" s="4"/>
      <c r="C37" s="4"/>
      <c r="D37" s="4"/>
      <c r="E37" s="4"/>
      <c r="F37" s="4"/>
      <c r="G37" s="4"/>
      <c r="H37" s="4"/>
      <c r="I37" s="4"/>
      <c r="J37" s="4"/>
      <c r="K37" s="4"/>
      <c r="L37" s="4"/>
      <c r="M37" s="4"/>
    </row>
    <row r="38" spans="1:13" ht="14.5">
      <c r="A38" s="4"/>
      <c r="B38" s="4"/>
      <c r="C38" s="4"/>
      <c r="D38" s="4"/>
      <c r="E38" s="4"/>
      <c r="F38" s="4"/>
      <c r="G38" s="4"/>
      <c r="H38" s="4"/>
      <c r="I38" s="4"/>
      <c r="J38" s="4"/>
      <c r="K38" s="4"/>
      <c r="L38" s="4"/>
      <c r="M38" s="4"/>
    </row>
    <row r="39" spans="1:13" ht="14.5">
      <c r="A39" s="4"/>
      <c r="B39" s="4"/>
      <c r="C39" s="4"/>
      <c r="D39" s="4"/>
      <c r="E39" s="4"/>
      <c r="F39" s="4"/>
      <c r="G39" s="4"/>
      <c r="H39" s="4"/>
      <c r="I39" s="4"/>
      <c r="J39" s="4"/>
      <c r="K39" s="4"/>
      <c r="L39" s="4"/>
      <c r="M39" s="4"/>
    </row>
    <row r="40" spans="1:13" ht="14.5">
      <c r="A40" s="4"/>
      <c r="B40" s="4"/>
      <c r="C40" s="4"/>
      <c r="D40" s="4"/>
      <c r="E40" s="4"/>
      <c r="F40" s="4"/>
      <c r="G40" s="4"/>
      <c r="H40" s="4"/>
      <c r="I40" s="4"/>
      <c r="J40" s="4"/>
      <c r="K40" s="4"/>
      <c r="L40" s="4"/>
      <c r="M40" s="4"/>
    </row>
  </sheetData>
  <sheetProtection algorithmName="SHA-512" hashValue="2FmlfpKmPzXiJvqLk6FOQ0EWtiser/mlsIrlZpbZ40GsU5KFtmypTPSvu4F/wzMjQDxynkw6cEqd8NoDo6HjBQ==" saltValue="/7q5CFlVoEtBLWMWvb67rw==" spinCount="100000" sheet="1" objects="1" scenarios="1"/>
  <mergeCells count="13">
    <mergeCell ref="B26:L26"/>
    <mergeCell ref="B17:L17"/>
    <mergeCell ref="B18:L18"/>
    <mergeCell ref="B22:L22"/>
    <mergeCell ref="B23:L23"/>
    <mergeCell ref="B24:L24"/>
    <mergeCell ref="B25:L25"/>
    <mergeCell ref="B16:L16"/>
    <mergeCell ref="B2:H2"/>
    <mergeCell ref="I2:M2"/>
    <mergeCell ref="B7:L7"/>
    <mergeCell ref="B9:L9"/>
    <mergeCell ref="B10:L1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vt:lpstr>
      <vt:lpstr>Dashboard</vt:lpstr>
      <vt:lpstr>Projects</vt:lpstr>
      <vt:lpstr>Tasks</vt:lpstr>
      <vt:lpstr>Free vs Premium</vt:lpstr>
      <vt:lpstr>Advanced Project Plan Template</vt:lpstr>
      <vt:lpstr>License-Disclaimer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PNRao</dc:creator>
  <cp:lastModifiedBy>Analysistabs®</cp:lastModifiedBy>
  <cp:lastPrinted>2025-09-08T16:36:42Z</cp:lastPrinted>
  <dcterms:created xsi:type="dcterms:W3CDTF">2014-01-17T11:24:01Z</dcterms:created>
  <dcterms:modified xsi:type="dcterms:W3CDTF">2026-08-07T22:50:27Z</dcterms:modified>
</cp:coreProperties>
</file>