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3193D394-85B2-4ECC-8388-A3592DD54787}" xr6:coauthVersionLast="47" xr6:coauthVersionMax="47" xr10:uidLastSave="{00000000-0000-0000-0000-000000000000}"/>
  <bookViews>
    <workbookView xWindow="-110" yWindow="-110" windowWidth="38620" windowHeight="21100" xr2:uid="{030A80A0-ADA1-4C4E-BC5F-931FA4E064AC}"/>
  </bookViews>
  <sheets>
    <sheet name="20 Dependencies"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Instructions!$B$78:$C$79</definedName>
    <definedName name="_xlnm.Print_Area" localSheetId="0" hidden="1">'20 Dependencies'!$B$2:$AV$49</definedName>
    <definedName name="_xlnm.Print_Area" localSheetId="1" hidden="1">'Blank Template'!$B$2:$AV$49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I57" i="3" s="1"/>
  <c r="AV57" i="3" a="1"/>
  <c r="AV57" i="3" s="1"/>
  <c r="AU57" i="3" a="1"/>
  <c r="AU57" i="3" s="1"/>
  <c r="AT57" i="3" a="1"/>
  <c r="AT57" i="3" s="1"/>
  <c r="AS57" i="3" a="1"/>
  <c r="AS57" i="3" s="1"/>
  <c r="AR57" i="3" a="1"/>
  <c r="AR57" i="3" s="1"/>
  <c r="AQ57" i="3" a="1"/>
  <c r="AQ57" i="3" s="1"/>
  <c r="AP57" i="3" a="1"/>
  <c r="AP57" i="3" s="1"/>
  <c r="AO57" i="3" a="1"/>
  <c r="AO57" i="3" s="1"/>
  <c r="AN57" i="3" a="1"/>
  <c r="AN57" i="3" s="1"/>
  <c r="AM57" i="3" a="1"/>
  <c r="AM57" i="3" s="1"/>
  <c r="AL57" i="3" a="1"/>
  <c r="AL57" i="3" s="1"/>
  <c r="AK57" i="3" a="1"/>
  <c r="AK57" i="3" s="1"/>
  <c r="AJ57" i="3" a="1"/>
  <c r="AJ57" i="3" s="1"/>
  <c r="AI57" i="3" a="1"/>
  <c r="AI57" i="3" s="1"/>
  <c r="AH57" i="3" a="1"/>
  <c r="AH57" i="3" s="1"/>
  <c r="AG57" i="3" a="1"/>
  <c r="AG57" i="3" s="1"/>
  <c r="AF57" i="3" a="1"/>
  <c r="AF57" i="3" s="1"/>
  <c r="AE57" i="3" a="1"/>
  <c r="AE57" i="3" s="1"/>
  <c r="AD57" i="3" a="1"/>
  <c r="AD57" i="3" s="1"/>
  <c r="AC57" i="3" a="1"/>
  <c r="AC57" i="3" s="1"/>
  <c r="AB57" i="3" a="1"/>
  <c r="AB57" i="3" s="1"/>
  <c r="AA57" i="3" a="1"/>
  <c r="AA57" i="3" s="1"/>
  <c r="Z57" i="3" a="1"/>
  <c r="Z57" i="3" s="1"/>
  <c r="Y57" i="3" a="1"/>
  <c r="Y57" i="3" s="1"/>
  <c r="X57" i="3" a="1"/>
  <c r="X57" i="3" s="1"/>
  <c r="W57" i="3" a="1"/>
  <c r="W57" i="3" s="1"/>
  <c r="V57" i="3" a="1"/>
  <c r="V57" i="3" s="1"/>
  <c r="U57" i="3" a="1"/>
  <c r="U57" i="3" s="1"/>
  <c r="T57" i="3" a="1"/>
  <c r="T57" i="3" s="1"/>
  <c r="S57" i="3" a="1"/>
  <c r="S57" i="3" s="1"/>
  <c r="R57" i="3" a="1"/>
  <c r="R57" i="3" s="1"/>
  <c r="Q57" i="3" a="1"/>
  <c r="Q57" i="3" s="1"/>
  <c r="P57" i="3" a="1"/>
  <c r="P57" i="3" s="1"/>
  <c r="O57" i="3" a="1"/>
  <c r="O57" i="3" s="1"/>
  <c r="N57" i="3" a="1"/>
  <c r="N57" i="3" s="1"/>
  <c r="L57" i="3"/>
  <c r="K57" i="3"/>
  <c r="J57" i="3"/>
  <c r="H57" i="3"/>
  <c r="G57" i="3"/>
  <c r="F57" i="3"/>
  <c r="E57" i="3"/>
  <c r="AV56" i="3" a="1"/>
  <c r="AV56" i="3" s="1"/>
  <c r="AU56" i="3" a="1"/>
  <c r="AU56" i="3" s="1"/>
  <c r="AT56" i="3" a="1"/>
  <c r="AT56" i="3" s="1"/>
  <c r="AS56" i="3" a="1"/>
  <c r="AS56" i="3" s="1"/>
  <c r="AR56" i="3" a="1"/>
  <c r="AR56" i="3" s="1"/>
  <c r="AQ56" i="3" a="1"/>
  <c r="AQ56" i="3" s="1"/>
  <c r="AP56" i="3" a="1"/>
  <c r="AP56" i="3" s="1"/>
  <c r="AO56" i="3" a="1"/>
  <c r="AO56" i="3" s="1"/>
  <c r="AN56" i="3" a="1"/>
  <c r="AN56" i="3" s="1"/>
  <c r="AM56" i="3" a="1"/>
  <c r="AM56" i="3" s="1"/>
  <c r="AL56" i="3" a="1"/>
  <c r="AL56" i="3" s="1"/>
  <c r="AK56" i="3" a="1"/>
  <c r="AK56" i="3" s="1"/>
  <c r="AJ56" i="3" a="1"/>
  <c r="AJ56" i="3" s="1"/>
  <c r="AI56" i="3" a="1"/>
  <c r="AI56" i="3" s="1"/>
  <c r="AH56" i="3" a="1"/>
  <c r="AH56" i="3" s="1"/>
  <c r="AG56" i="3" a="1"/>
  <c r="AG56" i="3" s="1"/>
  <c r="AF56" i="3" a="1"/>
  <c r="AF56" i="3" s="1"/>
  <c r="AE56" i="3" a="1"/>
  <c r="AE56" i="3" s="1"/>
  <c r="AD56" i="3" a="1"/>
  <c r="AD56" i="3" s="1"/>
  <c r="AC56" i="3" a="1"/>
  <c r="AC56" i="3" s="1"/>
  <c r="AB56" i="3" a="1"/>
  <c r="AB56" i="3" s="1"/>
  <c r="AA56" i="3" a="1"/>
  <c r="AA56" i="3" s="1"/>
  <c r="Z56" i="3" a="1"/>
  <c r="Z56" i="3" s="1"/>
  <c r="Y56" i="3" a="1"/>
  <c r="Y56" i="3" s="1"/>
  <c r="X56" i="3" a="1"/>
  <c r="X56" i="3" s="1"/>
  <c r="W56" i="3" a="1"/>
  <c r="W56" i="3" s="1"/>
  <c r="V56" i="3" a="1"/>
  <c r="V56" i="3" s="1"/>
  <c r="U56" i="3" a="1"/>
  <c r="U56" i="3" s="1"/>
  <c r="T56" i="3" a="1"/>
  <c r="T56" i="3" s="1"/>
  <c r="S56" i="3" a="1"/>
  <c r="S56" i="3" s="1"/>
  <c r="R56" i="3" a="1"/>
  <c r="R56" i="3" s="1"/>
  <c r="Q56" i="3" a="1"/>
  <c r="Q56" i="3" s="1"/>
  <c r="P56" i="3" a="1"/>
  <c r="P56" i="3" s="1"/>
  <c r="O56" i="3" a="1"/>
  <c r="O56" i="3" s="1"/>
  <c r="N56" i="3" a="1"/>
  <c r="N56" i="3" s="1"/>
  <c r="K56" i="3"/>
  <c r="J56" i="3"/>
  <c r="I56" i="3"/>
  <c r="H56" i="3"/>
  <c r="G56" i="3"/>
  <c r="F56" i="3"/>
  <c r="E56" i="3"/>
  <c r="AV55" i="3" a="1"/>
  <c r="AV55" i="3" s="1"/>
  <c r="AU55" i="3" a="1"/>
  <c r="AU55" i="3" s="1"/>
  <c r="AT55" i="3" a="1"/>
  <c r="AT55" i="3" s="1"/>
  <c r="AS55" i="3" a="1"/>
  <c r="AS55" i="3" s="1"/>
  <c r="AR55" i="3" a="1"/>
  <c r="AR55" i="3" s="1"/>
  <c r="AQ55" i="3" a="1"/>
  <c r="AQ55" i="3" s="1"/>
  <c r="AP55" i="3" a="1"/>
  <c r="AP55" i="3" s="1"/>
  <c r="AO55" i="3" a="1"/>
  <c r="AO55" i="3" s="1"/>
  <c r="AN55" i="3" a="1"/>
  <c r="AN55" i="3" s="1"/>
  <c r="AM55" i="3" a="1"/>
  <c r="AM55" i="3" s="1"/>
  <c r="AL55" i="3" a="1"/>
  <c r="AL55" i="3" s="1"/>
  <c r="AK55" i="3" a="1"/>
  <c r="AK55" i="3" s="1"/>
  <c r="AJ55" i="3" a="1"/>
  <c r="AJ55" i="3" s="1"/>
  <c r="AI55" i="3" a="1"/>
  <c r="AI55" i="3" s="1"/>
  <c r="AH55" i="3" a="1"/>
  <c r="AH55" i="3" s="1"/>
  <c r="AG55" i="3" a="1"/>
  <c r="AG55" i="3" s="1"/>
  <c r="AF55" i="3" a="1"/>
  <c r="AF55" i="3" s="1"/>
  <c r="AE55" i="3" a="1"/>
  <c r="AE55" i="3" s="1"/>
  <c r="AD55" i="3" a="1"/>
  <c r="AD55" i="3" s="1"/>
  <c r="AC55" i="3" a="1"/>
  <c r="AC55" i="3" s="1"/>
  <c r="AB55" i="3" a="1"/>
  <c r="AB55" i="3" s="1"/>
  <c r="AA55" i="3" a="1"/>
  <c r="AA55" i="3" s="1"/>
  <c r="Z55" i="3" a="1"/>
  <c r="Z55" i="3" s="1"/>
  <c r="Y55" i="3" a="1"/>
  <c r="Y55" i="3" s="1"/>
  <c r="X55" i="3" a="1"/>
  <c r="X55" i="3" s="1"/>
  <c r="W55" i="3" a="1"/>
  <c r="W55" i="3" s="1"/>
  <c r="V55" i="3" a="1"/>
  <c r="V55" i="3" s="1"/>
  <c r="U55" i="3" a="1"/>
  <c r="U55" i="3" s="1"/>
  <c r="T55" i="3" a="1"/>
  <c r="T55" i="3" s="1"/>
  <c r="S55" i="3" a="1"/>
  <c r="S55" i="3" s="1"/>
  <c r="R55" i="3" a="1"/>
  <c r="R55" i="3" s="1"/>
  <c r="Q55" i="3" a="1"/>
  <c r="Q55" i="3" s="1"/>
  <c r="P55" i="3" a="1"/>
  <c r="P55" i="3" s="1"/>
  <c r="O55" i="3" a="1"/>
  <c r="O55" i="3" s="1"/>
  <c r="N55" i="3" a="1"/>
  <c r="N55" i="3" s="1"/>
  <c r="L55" i="3"/>
  <c r="K55" i="3"/>
  <c r="J55" i="3"/>
  <c r="I55" i="3"/>
  <c r="H55" i="3"/>
  <c r="G55" i="3"/>
  <c r="F55" i="3"/>
  <c r="E55" i="3"/>
  <c r="AV54" i="3" a="1"/>
  <c r="AV54" i="3" s="1"/>
  <c r="AU54" i="3" a="1"/>
  <c r="AU54" i="3" s="1"/>
  <c r="AT54" i="3" a="1"/>
  <c r="AT54" i="3" s="1"/>
  <c r="AS54" i="3" a="1"/>
  <c r="AS54" i="3" s="1"/>
  <c r="AR54" i="3" a="1"/>
  <c r="AR54" i="3" s="1"/>
  <c r="AQ54" i="3" a="1"/>
  <c r="AQ54" i="3" s="1"/>
  <c r="AP54" i="3" a="1"/>
  <c r="AP54" i="3" s="1"/>
  <c r="AO54" i="3" a="1"/>
  <c r="AO54" i="3" s="1"/>
  <c r="AN54" i="3" a="1"/>
  <c r="AN54" i="3" s="1"/>
  <c r="AM54" i="3" a="1"/>
  <c r="AM54" i="3" s="1"/>
  <c r="AL54" i="3" a="1"/>
  <c r="AL54" i="3" s="1"/>
  <c r="AK54" i="3" a="1"/>
  <c r="AK54" i="3" s="1"/>
  <c r="AJ54" i="3" a="1"/>
  <c r="AJ54" i="3" s="1"/>
  <c r="AI54" i="3" a="1"/>
  <c r="AI54" i="3" s="1"/>
  <c r="AH54" i="3" a="1"/>
  <c r="AH54" i="3" s="1"/>
  <c r="AG54" i="3" a="1"/>
  <c r="AG54" i="3" s="1"/>
  <c r="AF54" i="3" a="1"/>
  <c r="AF54" i="3" s="1"/>
  <c r="AE54" i="3" a="1"/>
  <c r="AE54" i="3" s="1"/>
  <c r="AD54" i="3" a="1"/>
  <c r="AD54" i="3" s="1"/>
  <c r="AC54" i="3" a="1"/>
  <c r="AC54" i="3" s="1"/>
  <c r="AB54" i="3" a="1"/>
  <c r="AB54" i="3" s="1"/>
  <c r="AA54" i="3" a="1"/>
  <c r="AA54" i="3" s="1"/>
  <c r="Z54" i="3" a="1"/>
  <c r="Z54" i="3" s="1"/>
  <c r="Y54" i="3" a="1"/>
  <c r="Y54" i="3" s="1"/>
  <c r="X54" i="3" a="1"/>
  <c r="X54" i="3" s="1"/>
  <c r="W54" i="3" a="1"/>
  <c r="W54" i="3" s="1"/>
  <c r="V54" i="3" a="1"/>
  <c r="V54" i="3" s="1"/>
  <c r="U54" i="3" a="1"/>
  <c r="U54" i="3" s="1"/>
  <c r="T54" i="3" a="1"/>
  <c r="T54" i="3" s="1"/>
  <c r="S54" i="3" a="1"/>
  <c r="S54" i="3" s="1"/>
  <c r="R54" i="3" a="1"/>
  <c r="R54" i="3" s="1"/>
  <c r="Q54" i="3" a="1"/>
  <c r="Q54" i="3" s="1"/>
  <c r="P54" i="3" a="1"/>
  <c r="P54" i="3" s="1"/>
  <c r="O54" i="3" a="1"/>
  <c r="O54" i="3" s="1"/>
  <c r="N54" i="3" a="1"/>
  <c r="N54" i="3" s="1"/>
  <c r="L54" i="3"/>
  <c r="K54" i="3"/>
  <c r="J54" i="3"/>
  <c r="I54" i="3"/>
  <c r="H54" i="3"/>
  <c r="G54" i="3"/>
  <c r="F54" i="3"/>
  <c r="E54" i="3"/>
  <c r="AV53" i="3" a="1"/>
  <c r="AV53" i="3" s="1"/>
  <c r="AU53" i="3" a="1"/>
  <c r="AU53" i="3" s="1"/>
  <c r="AT53" i="3" a="1"/>
  <c r="AT53" i="3" s="1"/>
  <c r="AS53" i="3" a="1"/>
  <c r="AS53" i="3" s="1"/>
  <c r="AR53" i="3" a="1"/>
  <c r="AR53" i="3" s="1"/>
  <c r="AQ53" i="3" a="1"/>
  <c r="AQ53" i="3" s="1"/>
  <c r="AP53" i="3" a="1"/>
  <c r="AP53" i="3" s="1"/>
  <c r="AO53" i="3" a="1"/>
  <c r="AO53" i="3" s="1"/>
  <c r="AN53" i="3" a="1"/>
  <c r="AN53" i="3" s="1"/>
  <c r="AM53" i="3" a="1"/>
  <c r="AM53" i="3" s="1"/>
  <c r="AL53" i="3" a="1"/>
  <c r="AL53" i="3" s="1"/>
  <c r="AK53" i="3" a="1"/>
  <c r="AK53" i="3" s="1"/>
  <c r="AJ53" i="3" a="1"/>
  <c r="AJ53" i="3" s="1"/>
  <c r="AI53" i="3" a="1"/>
  <c r="AI53" i="3" s="1"/>
  <c r="AH53" i="3" a="1"/>
  <c r="AH53" i="3" s="1"/>
  <c r="AG53" i="3" a="1"/>
  <c r="AG53" i="3" s="1"/>
  <c r="AF53" i="3" a="1"/>
  <c r="AF53" i="3" s="1"/>
  <c r="AE53" i="3" a="1"/>
  <c r="AE53" i="3" s="1"/>
  <c r="AD53" i="3" a="1"/>
  <c r="AD53" i="3" s="1"/>
  <c r="AC53" i="3" a="1"/>
  <c r="AC53" i="3" s="1"/>
  <c r="AB53" i="3" a="1"/>
  <c r="AB53" i="3" s="1"/>
  <c r="AA53" i="3" a="1"/>
  <c r="AA53" i="3" s="1"/>
  <c r="Z53" i="3" a="1"/>
  <c r="Z53" i="3" s="1"/>
  <c r="Y53" i="3" a="1"/>
  <c r="Y53" i="3" s="1"/>
  <c r="X53" i="3" a="1"/>
  <c r="X53" i="3" s="1"/>
  <c r="W53" i="3" a="1"/>
  <c r="W53" i="3" s="1"/>
  <c r="V53" i="3" a="1"/>
  <c r="V53" i="3" s="1"/>
  <c r="U53" i="3" a="1"/>
  <c r="U53" i="3" s="1"/>
  <c r="T53" i="3" a="1"/>
  <c r="T53" i="3" s="1"/>
  <c r="S53" i="3" a="1"/>
  <c r="S53" i="3" s="1"/>
  <c r="R53" i="3" a="1"/>
  <c r="R53" i="3" s="1"/>
  <c r="Q53" i="3" a="1"/>
  <c r="Q53" i="3" s="1"/>
  <c r="P53" i="3" a="1"/>
  <c r="P53" i="3" s="1"/>
  <c r="O53" i="3" a="1"/>
  <c r="O53" i="3" s="1"/>
  <c r="N53" i="3" a="1"/>
  <c r="N53" i="3" s="1"/>
  <c r="L53" i="3"/>
  <c r="K53" i="3"/>
  <c r="J53" i="3"/>
  <c r="I53" i="3"/>
  <c r="H53" i="3"/>
  <c r="G53" i="3"/>
  <c r="F53" i="3"/>
  <c r="E53" i="3"/>
  <c r="G52" i="3"/>
  <c r="F52" i="3"/>
  <c r="E52" i="3"/>
  <c r="F51" i="3"/>
  <c r="E51" i="3"/>
  <c r="G50" i="3"/>
  <c r="F50" i="3"/>
  <c r="E50" i="3"/>
  <c r="G49" i="3"/>
  <c r="F49" i="3"/>
  <c r="E49" i="3"/>
  <c r="G48" i="3"/>
  <c r="F48" i="3"/>
  <c r="E48" i="3"/>
  <c r="K43" i="3"/>
  <c r="L43" i="3" s="1"/>
  <c r="J43" i="3"/>
  <c r="K42" i="3"/>
  <c r="L42" i="3" s="1"/>
  <c r="J42" i="3"/>
  <c r="K41" i="3"/>
  <c r="L41" i="3" s="1"/>
  <c r="J41" i="3"/>
  <c r="K40" i="3"/>
  <c r="L40" i="3" s="1"/>
  <c r="J40" i="3"/>
  <c r="J39" i="3"/>
  <c r="K38" i="3"/>
  <c r="L38" i="3" s="1"/>
  <c r="J38" i="3"/>
  <c r="K37" i="3"/>
  <c r="L37" i="3" s="1"/>
  <c r="J37" i="3"/>
  <c r="K36" i="3"/>
  <c r="L36" i="3" s="1"/>
  <c r="J36" i="3"/>
  <c r="K35" i="3"/>
  <c r="L35" i="3" s="1"/>
  <c r="J35" i="3"/>
  <c r="K34" i="3"/>
  <c r="L34" i="3" s="1"/>
  <c r="J34" i="3"/>
  <c r="K33" i="3"/>
  <c r="L33" i="3" s="1"/>
  <c r="J33" i="3"/>
  <c r="K32" i="3"/>
  <c r="L32" i="3" s="1"/>
  <c r="J32" i="3"/>
  <c r="K31" i="3"/>
  <c r="L31" i="3" s="1"/>
  <c r="J31" i="3"/>
  <c r="K30" i="3"/>
  <c r="L30" i="3" s="1"/>
  <c r="J30" i="3"/>
  <c r="J29" i="3"/>
  <c r="K28" i="3"/>
  <c r="L28" i="3" s="1"/>
  <c r="J28" i="3"/>
  <c r="K27" i="3"/>
  <c r="L27" i="3" s="1"/>
  <c r="J27" i="3"/>
  <c r="K26" i="3"/>
  <c r="L26" i="3" s="1"/>
  <c r="J26" i="3"/>
  <c r="K25" i="3"/>
  <c r="L25" i="3" s="1"/>
  <c r="J25" i="3"/>
  <c r="K24" i="3"/>
  <c r="L24" i="3" s="1"/>
  <c r="J24" i="3"/>
  <c r="K51" i="3" s="1"/>
  <c r="K23" i="3"/>
  <c r="L23" i="3" s="1"/>
  <c r="J23" i="3"/>
  <c r="K22" i="3"/>
  <c r="L22" i="3" s="1"/>
  <c r="J22" i="3"/>
  <c r="K21" i="3"/>
  <c r="L21" i="3" s="1"/>
  <c r="J21" i="3"/>
  <c r="K20" i="3"/>
  <c r="L20" i="3" s="1"/>
  <c r="J20" i="3"/>
  <c r="J19" i="3"/>
  <c r="K18" i="3"/>
  <c r="L18" i="3" s="1"/>
  <c r="J18" i="3"/>
  <c r="K17" i="3"/>
  <c r="L17" i="3" s="1"/>
  <c r="J17" i="3"/>
  <c r="K16" i="3"/>
  <c r="L16" i="3" s="1"/>
  <c r="J16" i="3"/>
  <c r="K15" i="3"/>
  <c r="L15" i="3" s="1"/>
  <c r="J15" i="3"/>
  <c r="K14" i="3"/>
  <c r="L14" i="3" s="1"/>
  <c r="J14" i="3"/>
  <c r="L9" i="3"/>
  <c r="L8" i="3"/>
  <c r="C4" i="3"/>
  <c r="N3" i="3"/>
  <c r="G3" i="3"/>
  <c r="AV2" i="3"/>
  <c r="AV4" i="3" s="1"/>
  <c r="AV57" i="2" a="1"/>
  <c r="AV57" i="2" s="1"/>
  <c r="AU57" i="2" a="1"/>
  <c r="AU57" i="2" s="1"/>
  <c r="AT57" i="2" a="1"/>
  <c r="AT57" i="2" s="1"/>
  <c r="AS57" i="2" a="1"/>
  <c r="AS57" i="2" s="1"/>
  <c r="AR57" i="2" a="1"/>
  <c r="AR57" i="2" s="1"/>
  <c r="AQ57" i="2" a="1"/>
  <c r="AQ57" i="2" s="1"/>
  <c r="AP57" i="2" a="1"/>
  <c r="AP57" i="2" s="1"/>
  <c r="AO57" i="2" a="1"/>
  <c r="AO57" i="2" s="1"/>
  <c r="AN57" i="2" a="1"/>
  <c r="AN57" i="2" s="1"/>
  <c r="AM57" i="2" a="1"/>
  <c r="AM57" i="2" s="1"/>
  <c r="AL57" i="2" a="1"/>
  <c r="AL57" i="2" s="1"/>
  <c r="AK57" i="2" a="1"/>
  <c r="AK57" i="2" s="1"/>
  <c r="AJ57" i="2" a="1"/>
  <c r="AJ57" i="2" s="1"/>
  <c r="AI57" i="2" a="1"/>
  <c r="AI57" i="2" s="1"/>
  <c r="AH57" i="2" a="1"/>
  <c r="AH57" i="2" s="1"/>
  <c r="AG57" i="2" a="1"/>
  <c r="AG57" i="2" s="1"/>
  <c r="AF57" i="2" a="1"/>
  <c r="AF57" i="2" s="1"/>
  <c r="AE57" i="2" a="1"/>
  <c r="AE57" i="2" s="1"/>
  <c r="AD57" i="2" a="1"/>
  <c r="AD57" i="2" s="1"/>
  <c r="AC57" i="2" a="1"/>
  <c r="AC57" i="2" s="1"/>
  <c r="AB57" i="2" a="1"/>
  <c r="AB57" i="2" s="1"/>
  <c r="AA57" i="2" a="1"/>
  <c r="AA57" i="2" s="1"/>
  <c r="Z57" i="2" a="1"/>
  <c r="Z57" i="2" s="1"/>
  <c r="Y57" i="2" a="1"/>
  <c r="Y57" i="2" s="1"/>
  <c r="X57" i="2" a="1"/>
  <c r="X57" i="2" s="1"/>
  <c r="W57" i="2" a="1"/>
  <c r="W57" i="2" s="1"/>
  <c r="V57" i="2" a="1"/>
  <c r="V57" i="2" s="1"/>
  <c r="U57" i="2" a="1"/>
  <c r="U57" i="2" s="1"/>
  <c r="T57" i="2" a="1"/>
  <c r="T57" i="2" s="1"/>
  <c r="S57" i="2" a="1"/>
  <c r="S57" i="2" s="1"/>
  <c r="R57" i="2" a="1"/>
  <c r="R57" i="2" s="1"/>
  <c r="Q57" i="2" a="1"/>
  <c r="Q57" i="2" s="1"/>
  <c r="P57" i="2" a="1"/>
  <c r="P57" i="2" s="1"/>
  <c r="O57" i="2" a="1"/>
  <c r="O57" i="2" s="1"/>
  <c r="N57" i="2" a="1"/>
  <c r="N57" i="2" s="1"/>
  <c r="L57" i="2"/>
  <c r="K57" i="2"/>
  <c r="J57" i="2"/>
  <c r="I57" i="2"/>
  <c r="H57" i="2"/>
  <c r="G57" i="2"/>
  <c r="F57" i="2"/>
  <c r="AV56" i="2" a="1"/>
  <c r="AV56" i="2" s="1"/>
  <c r="AU56" i="2" a="1"/>
  <c r="AU56" i="2" s="1"/>
  <c r="AT56" i="2" a="1"/>
  <c r="AT56" i="2" s="1"/>
  <c r="AS56" i="2" a="1"/>
  <c r="AS56" i="2" s="1"/>
  <c r="AR56" i="2" a="1"/>
  <c r="AR56" i="2" s="1"/>
  <c r="AQ56" i="2" a="1"/>
  <c r="AQ56" i="2" s="1"/>
  <c r="AP56" i="2" a="1"/>
  <c r="AP56" i="2" s="1"/>
  <c r="AO56" i="2" a="1"/>
  <c r="AO56" i="2" s="1"/>
  <c r="AN56" i="2" a="1"/>
  <c r="AN56" i="2" s="1"/>
  <c r="AM56" i="2" a="1"/>
  <c r="AM56" i="2" s="1"/>
  <c r="AL56" i="2" a="1"/>
  <c r="AL56" i="2" s="1"/>
  <c r="AK56" i="2" a="1"/>
  <c r="AK56" i="2" s="1"/>
  <c r="AJ56" i="2" a="1"/>
  <c r="AJ56" i="2" s="1"/>
  <c r="AI56" i="2" a="1"/>
  <c r="AI56" i="2" s="1"/>
  <c r="AH56" i="2" a="1"/>
  <c r="AH56" i="2" s="1"/>
  <c r="AG56" i="2" a="1"/>
  <c r="AG56" i="2" s="1"/>
  <c r="AF56" i="2" a="1"/>
  <c r="AF56" i="2" s="1"/>
  <c r="AE56" i="2" a="1"/>
  <c r="AE56" i="2" s="1"/>
  <c r="AD56" i="2" a="1"/>
  <c r="AD56" i="2" s="1"/>
  <c r="AC56" i="2" a="1"/>
  <c r="AC56" i="2" s="1"/>
  <c r="AB56" i="2" a="1"/>
  <c r="AB56" i="2" s="1"/>
  <c r="AA56" i="2" a="1"/>
  <c r="AA56" i="2" s="1"/>
  <c r="Z56" i="2" a="1"/>
  <c r="Z56" i="2" s="1"/>
  <c r="Y56" i="2" a="1"/>
  <c r="Y56" i="2" s="1"/>
  <c r="X56" i="2" a="1"/>
  <c r="X56" i="2" s="1"/>
  <c r="W56" i="2" a="1"/>
  <c r="W56" i="2" s="1"/>
  <c r="V56" i="2" a="1"/>
  <c r="V56" i="2" s="1"/>
  <c r="U56" i="2" a="1"/>
  <c r="U56" i="2" s="1"/>
  <c r="T56" i="2" a="1"/>
  <c r="T56" i="2" s="1"/>
  <c r="S56" i="2" a="1"/>
  <c r="S56" i="2" s="1"/>
  <c r="R56" i="2" a="1"/>
  <c r="R56" i="2" s="1"/>
  <c r="Q56" i="2" a="1"/>
  <c r="Q56" i="2" s="1"/>
  <c r="P56" i="2" a="1"/>
  <c r="P56" i="2" s="1"/>
  <c r="O56" i="2" a="1"/>
  <c r="O56" i="2" s="1"/>
  <c r="N56" i="2" a="1"/>
  <c r="N56" i="2" s="1"/>
  <c r="L56" i="2"/>
  <c r="K56" i="2"/>
  <c r="J56" i="2"/>
  <c r="I56" i="2"/>
  <c r="H56" i="2"/>
  <c r="G56" i="2"/>
  <c r="F56" i="2"/>
  <c r="E56" i="2"/>
  <c r="AV55" i="2" a="1"/>
  <c r="AV55" i="2" s="1"/>
  <c r="AU55" i="2" a="1"/>
  <c r="AU55" i="2" s="1"/>
  <c r="AT55" i="2" a="1"/>
  <c r="AT55" i="2" s="1"/>
  <c r="AS55" i="2" a="1"/>
  <c r="AS55" i="2" s="1"/>
  <c r="AR55" i="2" a="1"/>
  <c r="AR55" i="2" s="1"/>
  <c r="AQ55" i="2" a="1"/>
  <c r="AQ55" i="2" s="1"/>
  <c r="AP55" i="2" a="1"/>
  <c r="AP55" i="2" s="1"/>
  <c r="AO55" i="2" a="1"/>
  <c r="AO55" i="2" s="1"/>
  <c r="AN55" i="2" a="1"/>
  <c r="AN55" i="2" s="1"/>
  <c r="AM55" i="2" a="1"/>
  <c r="AM55" i="2" s="1"/>
  <c r="AL55" i="2" a="1"/>
  <c r="AL55" i="2" s="1"/>
  <c r="AK55" i="2" a="1"/>
  <c r="AK55" i="2" s="1"/>
  <c r="AJ55" i="2" a="1"/>
  <c r="AJ55" i="2" s="1"/>
  <c r="AI55" i="2" a="1"/>
  <c r="AI55" i="2" s="1"/>
  <c r="AH55" i="2" a="1"/>
  <c r="AH55" i="2" s="1"/>
  <c r="AG55" i="2" a="1"/>
  <c r="AG55" i="2" s="1"/>
  <c r="AF55" i="2" a="1"/>
  <c r="AF55" i="2" s="1"/>
  <c r="AE55" i="2" a="1"/>
  <c r="AE55" i="2" s="1"/>
  <c r="AD55" i="2" a="1"/>
  <c r="AD55" i="2" s="1"/>
  <c r="AC55" i="2" a="1"/>
  <c r="AC55" i="2" s="1"/>
  <c r="AB55" i="2" a="1"/>
  <c r="AB55" i="2" s="1"/>
  <c r="AA55" i="2" a="1"/>
  <c r="AA55" i="2" s="1"/>
  <c r="Z55" i="2" a="1"/>
  <c r="Z55" i="2" s="1"/>
  <c r="Y55" i="2" a="1"/>
  <c r="Y55" i="2" s="1"/>
  <c r="X55" i="2" a="1"/>
  <c r="X55" i="2" s="1"/>
  <c r="W55" i="2" a="1"/>
  <c r="W55" i="2" s="1"/>
  <c r="V55" i="2" a="1"/>
  <c r="V55" i="2" s="1"/>
  <c r="U55" i="2" a="1"/>
  <c r="U55" i="2" s="1"/>
  <c r="T55" i="2" a="1"/>
  <c r="T55" i="2" s="1"/>
  <c r="S55" i="2" a="1"/>
  <c r="S55" i="2" s="1"/>
  <c r="R55" i="2" a="1"/>
  <c r="R55" i="2" s="1"/>
  <c r="Q55" i="2" a="1"/>
  <c r="Q55" i="2" s="1"/>
  <c r="P55" i="2" a="1"/>
  <c r="P55" i="2" s="1"/>
  <c r="O55" i="2" a="1"/>
  <c r="O55" i="2" s="1"/>
  <c r="N55" i="2" a="1"/>
  <c r="N55" i="2" s="1"/>
  <c r="L55" i="2"/>
  <c r="K55" i="2"/>
  <c r="J55" i="2"/>
  <c r="I55" i="2"/>
  <c r="H55" i="2"/>
  <c r="G55" i="2"/>
  <c r="F55" i="2"/>
  <c r="E55" i="2"/>
  <c r="AV54" i="2" a="1"/>
  <c r="AV54" i="2" s="1"/>
  <c r="AU54" i="2" a="1"/>
  <c r="AU54" i="2" s="1"/>
  <c r="AT54" i="2" a="1"/>
  <c r="AT54" i="2" s="1"/>
  <c r="AS54" i="2" a="1"/>
  <c r="AS54" i="2" s="1"/>
  <c r="AR54" i="2" a="1"/>
  <c r="AR54" i="2" s="1"/>
  <c r="AQ54" i="2" a="1"/>
  <c r="AQ54" i="2" s="1"/>
  <c r="AP54" i="2" a="1"/>
  <c r="AP54" i="2" s="1"/>
  <c r="AO54" i="2" a="1"/>
  <c r="AO54" i="2" s="1"/>
  <c r="AN54" i="2" a="1"/>
  <c r="AN54" i="2" s="1"/>
  <c r="AM54" i="2" a="1"/>
  <c r="AM54" i="2" s="1"/>
  <c r="AL54" i="2" a="1"/>
  <c r="AL54" i="2" s="1"/>
  <c r="AK54" i="2" a="1"/>
  <c r="AK54" i="2" s="1"/>
  <c r="AJ54" i="2" a="1"/>
  <c r="AJ54" i="2" s="1"/>
  <c r="AI54" i="2" a="1"/>
  <c r="AI54" i="2" s="1"/>
  <c r="AH54" i="2" a="1"/>
  <c r="AH54" i="2" s="1"/>
  <c r="AG54" i="2" a="1"/>
  <c r="AG54" i="2" s="1"/>
  <c r="AF54" i="2" a="1"/>
  <c r="AF54" i="2" s="1"/>
  <c r="AE54" i="2" a="1"/>
  <c r="AE54" i="2" s="1"/>
  <c r="AD54" i="2" a="1"/>
  <c r="AD54" i="2" s="1"/>
  <c r="AC54" i="2" a="1"/>
  <c r="AC54" i="2" s="1"/>
  <c r="AB54" i="2" a="1"/>
  <c r="AB54" i="2" s="1"/>
  <c r="AA54" i="2" a="1"/>
  <c r="AA54" i="2" s="1"/>
  <c r="Z54" i="2" a="1"/>
  <c r="Z54" i="2" s="1"/>
  <c r="Y54" i="2" a="1"/>
  <c r="Y54" i="2" s="1"/>
  <c r="X54" i="2" a="1"/>
  <c r="X54" i="2" s="1"/>
  <c r="W54" i="2" a="1"/>
  <c r="W54" i="2" s="1"/>
  <c r="V54" i="2" a="1"/>
  <c r="V54" i="2" s="1"/>
  <c r="U54" i="2" a="1"/>
  <c r="U54" i="2" s="1"/>
  <c r="T54" i="2" a="1"/>
  <c r="T54" i="2" s="1"/>
  <c r="S54" i="2" a="1"/>
  <c r="S54" i="2" s="1"/>
  <c r="R54" i="2" a="1"/>
  <c r="R54" i="2" s="1"/>
  <c r="Q54" i="2" a="1"/>
  <c r="Q54" i="2" s="1"/>
  <c r="P54" i="2" a="1"/>
  <c r="P54" i="2" s="1"/>
  <c r="O54" i="2" a="1"/>
  <c r="O54" i="2" s="1"/>
  <c r="N54" i="2" a="1"/>
  <c r="N54" i="2" s="1"/>
  <c r="L54" i="2"/>
  <c r="K54" i="2"/>
  <c r="J54" i="2"/>
  <c r="I54" i="2"/>
  <c r="H54" i="2"/>
  <c r="G54" i="2"/>
  <c r="F54" i="2"/>
  <c r="E54" i="2"/>
  <c r="AV53" i="2" a="1"/>
  <c r="AV53" i="2" s="1"/>
  <c r="AU53" i="2" a="1"/>
  <c r="AU53" i="2" s="1"/>
  <c r="AT53" i="2" a="1"/>
  <c r="AT53" i="2" s="1"/>
  <c r="AS53" i="2" a="1"/>
  <c r="AS53" i="2" s="1"/>
  <c r="AR53" i="2" a="1"/>
  <c r="AR53" i="2" s="1"/>
  <c r="AQ53" i="2" a="1"/>
  <c r="AQ53" i="2" s="1"/>
  <c r="AP53" i="2" a="1"/>
  <c r="AP53" i="2" s="1"/>
  <c r="AO53" i="2" a="1"/>
  <c r="AO53" i="2" s="1"/>
  <c r="AN53" i="2" a="1"/>
  <c r="AN53" i="2" s="1"/>
  <c r="AM53" i="2" a="1"/>
  <c r="AM53" i="2" s="1"/>
  <c r="AL53" i="2" a="1"/>
  <c r="AL53" i="2" s="1"/>
  <c r="AK53" i="2" a="1"/>
  <c r="AK53" i="2" s="1"/>
  <c r="AJ53" i="2" a="1"/>
  <c r="AJ53" i="2" s="1"/>
  <c r="AI53" i="2" a="1"/>
  <c r="AI53" i="2" s="1"/>
  <c r="AH53" i="2" a="1"/>
  <c r="AH53" i="2" s="1"/>
  <c r="AG53" i="2" a="1"/>
  <c r="AG53" i="2" s="1"/>
  <c r="AF53" i="2" a="1"/>
  <c r="AF53" i="2" s="1"/>
  <c r="AE53" i="2" a="1"/>
  <c r="AE53" i="2" s="1"/>
  <c r="AD53" i="2" a="1"/>
  <c r="AD53" i="2" s="1"/>
  <c r="AC53" i="2" a="1"/>
  <c r="AC53" i="2" s="1"/>
  <c r="AB53" i="2" a="1"/>
  <c r="AB53" i="2" s="1"/>
  <c r="AA53" i="2" a="1"/>
  <c r="AA53" i="2" s="1"/>
  <c r="Z53" i="2" a="1"/>
  <c r="Z53" i="2" s="1"/>
  <c r="Y53" i="2" a="1"/>
  <c r="Y53" i="2" s="1"/>
  <c r="X53" i="2" a="1"/>
  <c r="X53" i="2" s="1"/>
  <c r="W53" i="2" a="1"/>
  <c r="W53" i="2" s="1"/>
  <c r="V53" i="2" a="1"/>
  <c r="V53" i="2" s="1"/>
  <c r="U53" i="2" a="1"/>
  <c r="U53" i="2" s="1"/>
  <c r="T53" i="2" a="1"/>
  <c r="T53" i="2" s="1"/>
  <c r="S53" i="2" a="1"/>
  <c r="S53" i="2" s="1"/>
  <c r="R53" i="2" a="1"/>
  <c r="R53" i="2" s="1"/>
  <c r="Q53" i="2" a="1"/>
  <c r="Q53" i="2" s="1"/>
  <c r="P53" i="2" a="1"/>
  <c r="P53" i="2" s="1"/>
  <c r="O53" i="2" a="1"/>
  <c r="O53" i="2" s="1"/>
  <c r="N53" i="2" a="1"/>
  <c r="N53" i="2" s="1"/>
  <c r="L53" i="2"/>
  <c r="K53" i="2"/>
  <c r="J53" i="2"/>
  <c r="I53" i="2"/>
  <c r="H53" i="2"/>
  <c r="G53" i="2"/>
  <c r="F53" i="2"/>
  <c r="E53" i="2"/>
  <c r="G52" i="2"/>
  <c r="F52" i="2"/>
  <c r="E52" i="2"/>
  <c r="G51" i="2"/>
  <c r="F51" i="2"/>
  <c r="E51" i="2"/>
  <c r="G50" i="2"/>
  <c r="F50" i="2"/>
  <c r="E50" i="2"/>
  <c r="G49" i="2"/>
  <c r="F49" i="2"/>
  <c r="E49" i="2"/>
  <c r="G48" i="2"/>
  <c r="F48" i="2"/>
  <c r="E48" i="2"/>
  <c r="K43" i="2"/>
  <c r="L43" i="2" s="1"/>
  <c r="J43" i="2"/>
  <c r="K42" i="2"/>
  <c r="L42" i="2" s="1"/>
  <c r="J42" i="2"/>
  <c r="K41" i="2"/>
  <c r="L41" i="2" s="1"/>
  <c r="J41" i="2"/>
  <c r="K40" i="2"/>
  <c r="L40" i="2" s="1"/>
  <c r="J40" i="2"/>
  <c r="K49" i="2" s="1"/>
  <c r="K39" i="2"/>
  <c r="L39" i="2" s="1"/>
  <c r="J39" i="2"/>
  <c r="K38" i="2"/>
  <c r="L38" i="2" s="1"/>
  <c r="J38" i="2"/>
  <c r="K37" i="2"/>
  <c r="L37" i="2" s="1"/>
  <c r="J37" i="2"/>
  <c r="K36" i="2"/>
  <c r="L36" i="2" s="1"/>
  <c r="J36" i="2"/>
  <c r="L35" i="2"/>
  <c r="K35" i="2"/>
  <c r="J35" i="2"/>
  <c r="K34" i="2"/>
  <c r="L34" i="2" s="1"/>
  <c r="J34" i="2"/>
  <c r="K33" i="2"/>
  <c r="L33" i="2" s="1"/>
  <c r="J33" i="2"/>
  <c r="K32" i="2"/>
  <c r="L32" i="2" s="1"/>
  <c r="J32" i="2"/>
  <c r="K31" i="2"/>
  <c r="L31" i="2" s="1"/>
  <c r="J31" i="2"/>
  <c r="K30" i="2"/>
  <c r="L30" i="2" s="1"/>
  <c r="J30" i="2"/>
  <c r="K29" i="2"/>
  <c r="L29" i="2" s="1"/>
  <c r="J29" i="2"/>
  <c r="K28" i="2"/>
  <c r="L28" i="2" s="1"/>
  <c r="J28" i="2"/>
  <c r="K27" i="2"/>
  <c r="L27" i="2" s="1"/>
  <c r="J27" i="2"/>
  <c r="K26" i="2"/>
  <c r="L26" i="2" s="1"/>
  <c r="J26" i="2"/>
  <c r="K25" i="2"/>
  <c r="L25" i="2" s="1"/>
  <c r="J25" i="2"/>
  <c r="K24" i="2"/>
  <c r="L24" i="2" s="1"/>
  <c r="J24" i="2"/>
  <c r="K23" i="2"/>
  <c r="L23" i="2" s="1"/>
  <c r="J23" i="2"/>
  <c r="K22" i="2"/>
  <c r="L22" i="2" s="1"/>
  <c r="J22" i="2"/>
  <c r="K21" i="2"/>
  <c r="L21" i="2" s="1"/>
  <c r="J21" i="2"/>
  <c r="K20" i="2"/>
  <c r="L20" i="2" s="1"/>
  <c r="J20" i="2"/>
  <c r="K19" i="2"/>
  <c r="L19" i="2" s="1"/>
  <c r="J19" i="2"/>
  <c r="K18" i="2"/>
  <c r="L18" i="2" s="1"/>
  <c r="J18" i="2"/>
  <c r="K17" i="2"/>
  <c r="L17" i="2" s="1"/>
  <c r="J17" i="2"/>
  <c r="K16" i="2"/>
  <c r="J16" i="2"/>
  <c r="K15" i="2"/>
  <c r="L15" i="2" s="1"/>
  <c r="J15" i="2"/>
  <c r="K14" i="2"/>
  <c r="L14" i="2" s="1"/>
  <c r="J14" i="2"/>
  <c r="L9" i="2"/>
  <c r="L8" i="2"/>
  <c r="C4" i="2"/>
  <c r="N3" i="2"/>
  <c r="G3" i="2"/>
  <c r="AV2" i="2"/>
  <c r="AV4" i="2" s="1"/>
  <c r="L49" i="2" l="1"/>
  <c r="E57" i="2"/>
  <c r="K19" i="3"/>
  <c r="L19" i="3" s="1"/>
  <c r="K29" i="3"/>
  <c r="L29" i="3" s="1"/>
  <c r="K39" i="3"/>
  <c r="L39" i="3" s="1"/>
  <c r="G51" i="3"/>
  <c r="L56" i="3"/>
  <c r="K50" i="2"/>
  <c r="L48" i="3"/>
  <c r="J50" i="3"/>
  <c r="AS2" i="3"/>
  <c r="AR8" i="3"/>
  <c r="AB3" i="3"/>
  <c r="K50" i="3"/>
  <c r="N13" i="2"/>
  <c r="AI3" i="3"/>
  <c r="N13" i="3"/>
  <c r="N47" i="3" s="1"/>
  <c r="L50" i="3"/>
  <c r="U3" i="3"/>
  <c r="L51" i="3"/>
  <c r="J48" i="3"/>
  <c r="J49" i="3"/>
  <c r="L52" i="3"/>
  <c r="K52" i="3"/>
  <c r="J52" i="3"/>
  <c r="J50" i="2"/>
  <c r="J51" i="3"/>
  <c r="K48" i="3"/>
  <c r="K49" i="3"/>
  <c r="L7" i="3"/>
  <c r="L49" i="3"/>
  <c r="AI3" i="2"/>
  <c r="AR9" i="3"/>
  <c r="J49" i="2"/>
  <c r="L50" i="2"/>
  <c r="L51" i="2"/>
  <c r="L6" i="3"/>
  <c r="AR7" i="3"/>
  <c r="K48" i="2"/>
  <c r="AS2" i="2"/>
  <c r="L48" i="2"/>
  <c r="AB3" i="2"/>
  <c r="U3" i="2"/>
  <c r="AR9" i="2"/>
  <c r="L6" i="2"/>
  <c r="L16" i="2"/>
  <c r="L7" i="2" s="1"/>
  <c r="K51" i="2"/>
  <c r="L52" i="2"/>
  <c r="K52" i="2"/>
  <c r="J52" i="2"/>
  <c r="J48" i="2"/>
  <c r="J51" i="2"/>
  <c r="AR8" i="2"/>
  <c r="AR7" i="2"/>
  <c r="N11" i="2" l="1"/>
  <c r="N47" i="2"/>
  <c r="N45" i="2" s="1"/>
  <c r="N46" i="3"/>
  <c r="O13" i="2"/>
  <c r="P13" i="2" s="1"/>
  <c r="N12" i="2"/>
  <c r="N12" i="3"/>
  <c r="O47" i="3"/>
  <c r="O13" i="3"/>
  <c r="N11" i="3"/>
  <c r="O47" i="2"/>
  <c r="O50" i="2" s="1" a="1"/>
  <c r="O50" i="2" s="1"/>
  <c r="N52" i="2" l="1" a="1"/>
  <c r="N52" i="2" s="1"/>
  <c r="N51" i="2" a="1"/>
  <c r="N51" i="2" s="1"/>
  <c r="N50" i="2" a="1"/>
  <c r="N50" i="2" s="1"/>
  <c r="N48" i="2" a="1"/>
  <c r="N48" i="2" s="1"/>
  <c r="N46" i="2"/>
  <c r="N49" i="2" a="1"/>
  <c r="N49" i="2" s="1"/>
  <c r="N51" i="3" a="1"/>
  <c r="N51" i="3" s="1"/>
  <c r="N52" i="3" a="1"/>
  <c r="N52" i="3" s="1"/>
  <c r="N50" i="3" a="1"/>
  <c r="N50" i="3" s="1"/>
  <c r="N48" i="3" a="1"/>
  <c r="N48" i="3" s="1"/>
  <c r="N49" i="3" a="1"/>
  <c r="N49" i="3" s="1"/>
  <c r="O12" i="2"/>
  <c r="N45" i="3"/>
  <c r="P47" i="2"/>
  <c r="P50" i="2" s="1" a="1"/>
  <c r="P50" i="2" s="1"/>
  <c r="O52" i="2" a="1"/>
  <c r="O52" i="2" s="1"/>
  <c r="O51" i="2" a="1"/>
  <c r="O51" i="2" s="1"/>
  <c r="O48" i="2" a="1"/>
  <c r="O48" i="2" s="1"/>
  <c r="O49" i="2" a="1"/>
  <c r="O49" i="2" s="1"/>
  <c r="O46" i="2"/>
  <c r="O48" i="3" a="1"/>
  <c r="O48" i="3" s="1"/>
  <c r="O46" i="3"/>
  <c r="O49" i="3" a="1"/>
  <c r="O49" i="3" s="1"/>
  <c r="O50" i="3" a="1"/>
  <c r="O50" i="3" s="1"/>
  <c r="O51" i="3" a="1"/>
  <c r="O51" i="3" s="1"/>
  <c r="O52" i="3" a="1"/>
  <c r="O52" i="3" s="1"/>
  <c r="O12" i="3"/>
  <c r="P47" i="3"/>
  <c r="P13" i="3"/>
  <c r="Q13" i="2"/>
  <c r="Q47" i="2"/>
  <c r="P12" i="2"/>
  <c r="P52" i="2" l="1" a="1"/>
  <c r="P52" i="2" s="1"/>
  <c r="P49" i="2" a="1"/>
  <c r="P49" i="2" s="1"/>
  <c r="P48" i="2" a="1"/>
  <c r="P48" i="2" s="1"/>
  <c r="P51" i="2" a="1"/>
  <c r="P51" i="2" s="1"/>
  <c r="P46" i="2"/>
  <c r="P12" i="3"/>
  <c r="Q47" i="3"/>
  <c r="Q13" i="3"/>
  <c r="P49" i="3" a="1"/>
  <c r="P49" i="3" s="1"/>
  <c r="P48" i="3" a="1"/>
  <c r="P48" i="3" s="1"/>
  <c r="P46" i="3"/>
  <c r="P50" i="3" a="1"/>
  <c r="P50" i="3" s="1"/>
  <c r="P51" i="3" a="1"/>
  <c r="P51" i="3" s="1"/>
  <c r="P52" i="3" a="1"/>
  <c r="P52" i="3" s="1"/>
  <c r="R13" i="2"/>
  <c r="R47" i="2"/>
  <c r="Q12" i="2"/>
  <c r="Q49" i="2" a="1"/>
  <c r="Q49" i="2" s="1"/>
  <c r="Q48" i="2" a="1"/>
  <c r="Q48" i="2" s="1"/>
  <c r="Q46" i="2"/>
  <c r="Q50" i="2" a="1"/>
  <c r="Q50" i="2" s="1"/>
  <c r="Q51" i="2" a="1"/>
  <c r="Q51" i="2" s="1"/>
  <c r="Q52" i="2" a="1"/>
  <c r="Q52" i="2" s="1"/>
  <c r="Q12" i="3" l="1"/>
  <c r="R47" i="3"/>
  <c r="R13" i="3"/>
  <c r="Q50" i="3" a="1"/>
  <c r="Q50" i="3" s="1"/>
  <c r="Q48" i="3" a="1"/>
  <c r="Q48" i="3" s="1"/>
  <c r="Q46" i="3"/>
  <c r="Q49" i="3" a="1"/>
  <c r="Q49" i="3" s="1"/>
  <c r="Q51" i="3" a="1"/>
  <c r="Q51" i="3" s="1"/>
  <c r="Q52" i="3" a="1"/>
  <c r="Q52" i="3" s="1"/>
  <c r="R48" i="2" a="1"/>
  <c r="R48" i="2" s="1"/>
  <c r="R50" i="2" a="1"/>
  <c r="R50" i="2" s="1"/>
  <c r="R46" i="2"/>
  <c r="R49" i="2" a="1"/>
  <c r="R49" i="2" s="1"/>
  <c r="R52" i="2" a="1"/>
  <c r="R52" i="2" s="1"/>
  <c r="R51" i="2" a="1"/>
  <c r="R51" i="2" s="1"/>
  <c r="S47" i="2"/>
  <c r="S13" i="2"/>
  <c r="R12" i="2"/>
  <c r="S47" i="3" l="1"/>
  <c r="S13" i="3"/>
  <c r="R12" i="3"/>
  <c r="R48" i="3" a="1"/>
  <c r="R48" i="3" s="1"/>
  <c r="R49" i="3" a="1"/>
  <c r="R49" i="3" s="1"/>
  <c r="R46" i="3"/>
  <c r="R50" i="3" a="1"/>
  <c r="R50" i="3" s="1"/>
  <c r="R51" i="3" a="1"/>
  <c r="R51" i="3" s="1"/>
  <c r="R52" i="3" a="1"/>
  <c r="R52" i="3" s="1"/>
  <c r="S12" i="2"/>
  <c r="T13" i="2"/>
  <c r="T47" i="2"/>
  <c r="S48" i="2" a="1"/>
  <c r="S48" i="2" s="1"/>
  <c r="S49" i="2" a="1"/>
  <c r="S49" i="2" s="1"/>
  <c r="S46" i="2"/>
  <c r="S50" i="2" a="1"/>
  <c r="S50" i="2" s="1"/>
  <c r="S51" i="2" a="1"/>
  <c r="S51" i="2" s="1"/>
  <c r="S52" i="2" a="1"/>
  <c r="S52" i="2" s="1"/>
  <c r="T47" i="3" l="1"/>
  <c r="T13" i="3"/>
  <c r="S12" i="3"/>
  <c r="S48" i="3" a="1"/>
  <c r="S48" i="3" s="1"/>
  <c r="S49" i="3" a="1"/>
  <c r="S49" i="3" s="1"/>
  <c r="S46" i="3"/>
  <c r="S50" i="3" a="1"/>
  <c r="S50" i="3" s="1"/>
  <c r="S52" i="3" a="1"/>
  <c r="S52" i="3" s="1"/>
  <c r="S51" i="3" a="1"/>
  <c r="S51" i="3" s="1"/>
  <c r="T49" i="2" a="1"/>
  <c r="T49" i="2" s="1"/>
  <c r="T50" i="2" a="1"/>
  <c r="T50" i="2" s="1"/>
  <c r="T46" i="2"/>
  <c r="T52" i="2" a="1"/>
  <c r="T52" i="2" s="1"/>
  <c r="T51" i="2" a="1"/>
  <c r="T51" i="2" s="1"/>
  <c r="T48" i="2" a="1"/>
  <c r="T48" i="2" s="1"/>
  <c r="U47" i="2"/>
  <c r="U13" i="2"/>
  <c r="T12" i="2"/>
  <c r="T49" i="3" l="1" a="1"/>
  <c r="T49" i="3" s="1"/>
  <c r="T50" i="3" a="1"/>
  <c r="T50" i="3" s="1"/>
  <c r="T46" i="3"/>
  <c r="T51" i="3" a="1"/>
  <c r="T51" i="3" s="1"/>
  <c r="T52" i="3" a="1"/>
  <c r="T52" i="3" s="1"/>
  <c r="T48" i="3" a="1"/>
  <c r="T48" i="3" s="1"/>
  <c r="T12" i="3"/>
  <c r="U47" i="3"/>
  <c r="U13" i="3"/>
  <c r="U50" i="2" a="1"/>
  <c r="U50" i="2" s="1"/>
  <c r="U46" i="2"/>
  <c r="U51" i="2" a="1"/>
  <c r="U51" i="2" s="1"/>
  <c r="U52" i="2" a="1"/>
  <c r="U52" i="2" s="1"/>
  <c r="U49" i="2" a="1"/>
  <c r="U49" i="2" s="1"/>
  <c r="U48" i="2" a="1"/>
  <c r="U48" i="2" s="1"/>
  <c r="U45" i="2"/>
  <c r="V47" i="2"/>
  <c r="U11" i="2"/>
  <c r="V13" i="2"/>
  <c r="U12" i="2"/>
  <c r="V47" i="3" l="1"/>
  <c r="U12" i="3"/>
  <c r="U11" i="3"/>
  <c r="V13" i="3"/>
  <c r="U50" i="3" a="1"/>
  <c r="U50" i="3" s="1"/>
  <c r="U46" i="3"/>
  <c r="U51" i="3" a="1"/>
  <c r="U51" i="3" s="1"/>
  <c r="U52" i="3" a="1"/>
  <c r="U52" i="3" s="1"/>
  <c r="U49" i="3" a="1"/>
  <c r="U49" i="3" s="1"/>
  <c r="U45" i="3"/>
  <c r="U48" i="3" a="1"/>
  <c r="U48" i="3" s="1"/>
  <c r="V51" i="2" a="1"/>
  <c r="V51" i="2" s="1"/>
  <c r="V46" i="2"/>
  <c r="V52" i="2" a="1"/>
  <c r="V52" i="2" s="1"/>
  <c r="V50" i="2" a="1"/>
  <c r="V50" i="2" s="1"/>
  <c r="V49" i="2" a="1"/>
  <c r="V49" i="2" s="1"/>
  <c r="V48" i="2" a="1"/>
  <c r="V48" i="2" s="1"/>
  <c r="V12" i="2"/>
  <c r="W47" i="2"/>
  <c r="W13" i="2"/>
  <c r="W47" i="3" l="1"/>
  <c r="V12" i="3"/>
  <c r="W13" i="3"/>
  <c r="V51" i="3" a="1"/>
  <c r="V51" i="3" s="1"/>
  <c r="V46" i="3"/>
  <c r="V52" i="3" a="1"/>
  <c r="V52" i="3" s="1"/>
  <c r="V50" i="3" a="1"/>
  <c r="V50" i="3" s="1"/>
  <c r="V48" i="3" a="1"/>
  <c r="V48" i="3" s="1"/>
  <c r="V49" i="3" a="1"/>
  <c r="V49" i="3" s="1"/>
  <c r="X47" i="2"/>
  <c r="W12" i="2"/>
  <c r="X13" i="2"/>
  <c r="W46" i="2"/>
  <c r="W52" i="2" a="1"/>
  <c r="W52" i="2" s="1"/>
  <c r="W51" i="2" a="1"/>
  <c r="W51" i="2" s="1"/>
  <c r="W49" i="2" a="1"/>
  <c r="W49" i="2" s="1"/>
  <c r="W48" i="2" a="1"/>
  <c r="W48" i="2" s="1"/>
  <c r="W50" i="2" a="1"/>
  <c r="W50" i="2" s="1"/>
  <c r="X47" i="3" l="1"/>
  <c r="W12" i="3"/>
  <c r="X13" i="3"/>
  <c r="W46" i="3"/>
  <c r="W52" i="3" a="1"/>
  <c r="W52" i="3" s="1"/>
  <c r="W51" i="3" a="1"/>
  <c r="W51" i="3" s="1"/>
  <c r="W48" i="3" a="1"/>
  <c r="W48" i="3" s="1"/>
  <c r="W50" i="3" a="1"/>
  <c r="W50" i="3" s="1"/>
  <c r="W49" i="3" a="1"/>
  <c r="W49" i="3" s="1"/>
  <c r="Y47" i="2"/>
  <c r="X12" i="2"/>
  <c r="Y13" i="2"/>
  <c r="X52" i="2" a="1"/>
  <c r="X52" i="2" s="1"/>
  <c r="X49" i="2" a="1"/>
  <c r="X49" i="2" s="1"/>
  <c r="X46" i="2"/>
  <c r="X51" i="2" a="1"/>
  <c r="X51" i="2" s="1"/>
  <c r="X50" i="2" a="1"/>
  <c r="X50" i="2" s="1"/>
  <c r="X48" i="2" a="1"/>
  <c r="X48" i="2" s="1"/>
  <c r="Y47" i="3" l="1"/>
  <c r="X12" i="3"/>
  <c r="Y13" i="3"/>
  <c r="X52" i="3" a="1"/>
  <c r="X52" i="3" s="1"/>
  <c r="X46" i="3"/>
  <c r="X49" i="3" a="1"/>
  <c r="X49" i="3" s="1"/>
  <c r="X48" i="3" a="1"/>
  <c r="X48" i="3" s="1"/>
  <c r="X50" i="3" a="1"/>
  <c r="X50" i="3" s="1"/>
  <c r="X51" i="3" a="1"/>
  <c r="X51" i="3" s="1"/>
  <c r="Y12" i="2"/>
  <c r="Z47" i="2"/>
  <c r="Z13" i="2"/>
  <c r="Y48" i="2" a="1"/>
  <c r="Y48" i="2" s="1"/>
  <c r="Y51" i="2" a="1"/>
  <c r="Y51" i="2" s="1"/>
  <c r="Y46" i="2"/>
  <c r="Y50" i="2" a="1"/>
  <c r="Y50" i="2" s="1"/>
  <c r="Y52" i="2" a="1"/>
  <c r="Y52" i="2" s="1"/>
  <c r="Y49" i="2" a="1"/>
  <c r="Y49" i="2" s="1"/>
  <c r="Z47" i="3" l="1"/>
  <c r="Y12" i="3"/>
  <c r="Z13" i="3"/>
  <c r="Y48" i="3" a="1"/>
  <c r="Y48" i="3" s="1"/>
  <c r="Y52" i="3" a="1"/>
  <c r="Y52" i="3" s="1"/>
  <c r="Y50" i="3" a="1"/>
  <c r="Y50" i="3" s="1"/>
  <c r="Y49" i="3" a="1"/>
  <c r="Y49" i="3" s="1"/>
  <c r="Y51" i="3" a="1"/>
  <c r="Y51" i="3" s="1"/>
  <c r="Y46" i="3"/>
  <c r="AA47" i="2"/>
  <c r="Z12" i="2"/>
  <c r="AA13" i="2"/>
  <c r="Z48" i="2" a="1"/>
  <c r="Z48" i="2" s="1"/>
  <c r="Z46" i="2"/>
  <c r="Z52" i="2" a="1"/>
  <c r="Z52" i="2" s="1"/>
  <c r="Z51" i="2" a="1"/>
  <c r="Z51" i="2" s="1"/>
  <c r="Z49" i="2" a="1"/>
  <c r="Z49" i="2" s="1"/>
  <c r="Z50" i="2" a="1"/>
  <c r="Z50" i="2" s="1"/>
  <c r="AA47" i="3" l="1"/>
  <c r="Z12" i="3"/>
  <c r="AA13" i="3"/>
  <c r="Z49" i="3" a="1"/>
  <c r="Z49" i="3" s="1"/>
  <c r="Z48" i="3" a="1"/>
  <c r="Z48" i="3" s="1"/>
  <c r="Z52" i="3" a="1"/>
  <c r="Z52" i="3" s="1"/>
  <c r="Z51" i="3" a="1"/>
  <c r="Z51" i="3" s="1"/>
  <c r="Z46" i="3"/>
  <c r="Z50" i="3" a="1"/>
  <c r="Z50" i="3" s="1"/>
  <c r="AB47" i="2"/>
  <c r="AA12" i="2"/>
  <c r="AB13" i="2"/>
  <c r="AA49" i="2" a="1"/>
  <c r="AA49" i="2" s="1"/>
  <c r="AA48" i="2" a="1"/>
  <c r="AA48" i="2" s="1"/>
  <c r="AA50" i="2" a="1"/>
  <c r="AA50" i="2" s="1"/>
  <c r="AA51" i="2" a="1"/>
  <c r="AA51" i="2" s="1"/>
  <c r="AA52" i="2" a="1"/>
  <c r="AA52" i="2" s="1"/>
  <c r="AA46" i="2"/>
  <c r="AB47" i="3" l="1"/>
  <c r="AA12" i="3"/>
  <c r="AB13" i="3"/>
  <c r="AA50" i="3" a="1"/>
  <c r="AA50" i="3" s="1"/>
  <c r="AA48" i="3" a="1"/>
  <c r="AA48" i="3" s="1"/>
  <c r="AA49" i="3" a="1"/>
  <c r="AA49" i="3" s="1"/>
  <c r="AA51" i="3" a="1"/>
  <c r="AA51" i="3" s="1"/>
  <c r="AA52" i="3" a="1"/>
  <c r="AA52" i="3" s="1"/>
  <c r="AA46" i="3"/>
  <c r="AB12" i="2"/>
  <c r="AC13" i="2"/>
  <c r="AB11" i="2"/>
  <c r="AC47" i="2"/>
  <c r="AB50" i="2" a="1"/>
  <c r="AB50" i="2" s="1"/>
  <c r="AB48" i="2" a="1"/>
  <c r="AB48" i="2" s="1"/>
  <c r="AB49" i="2" a="1"/>
  <c r="AB49" i="2" s="1"/>
  <c r="AB51" i="2" a="1"/>
  <c r="AB51" i="2" s="1"/>
  <c r="AB52" i="2" a="1"/>
  <c r="AB52" i="2" s="1"/>
  <c r="AB45" i="2"/>
  <c r="AB46" i="2"/>
  <c r="AB12" i="3" l="1"/>
  <c r="AC13" i="3"/>
  <c r="AC47" i="3"/>
  <c r="AB11" i="3"/>
  <c r="AB51" i="3" a="1"/>
  <c r="AB51" i="3" s="1"/>
  <c r="AB48" i="3" a="1"/>
  <c r="AB48" i="3" s="1"/>
  <c r="AB49" i="3" a="1"/>
  <c r="AB49" i="3" s="1"/>
  <c r="AB50" i="3" a="1"/>
  <c r="AB50" i="3" s="1"/>
  <c r="AB45" i="3"/>
  <c r="AB46" i="3"/>
  <c r="AB52" i="3" a="1"/>
  <c r="AB52" i="3" s="1"/>
  <c r="AC48" i="2" a="1"/>
  <c r="AC48" i="2" s="1"/>
  <c r="AC49" i="2" a="1"/>
  <c r="AC49" i="2" s="1"/>
  <c r="AC51" i="2" a="1"/>
  <c r="AC51" i="2" s="1"/>
  <c r="AC50" i="2" a="1"/>
  <c r="AC50" i="2" s="1"/>
  <c r="AC52" i="2" a="1"/>
  <c r="AC52" i="2" s="1"/>
  <c r="AC46" i="2"/>
  <c r="AD13" i="2"/>
  <c r="AC12" i="2"/>
  <c r="AD47" i="2"/>
  <c r="AC48" i="3" l="1" a="1"/>
  <c r="AC48" i="3" s="1"/>
  <c r="AC49" i="3" a="1"/>
  <c r="AC49" i="3" s="1"/>
  <c r="AC50" i="3" a="1"/>
  <c r="AC50" i="3" s="1"/>
  <c r="AC52" i="3" a="1"/>
  <c r="AC52" i="3" s="1"/>
  <c r="AC51" i="3" a="1"/>
  <c r="AC51" i="3" s="1"/>
  <c r="AC46" i="3"/>
  <c r="AD13" i="3"/>
  <c r="AC12" i="3"/>
  <c r="AD47" i="3"/>
  <c r="AD49" i="2" a="1"/>
  <c r="AD49" i="2" s="1"/>
  <c r="AD50" i="2" a="1"/>
  <c r="AD50" i="2" s="1"/>
  <c r="AD51" i="2" a="1"/>
  <c r="AD51" i="2" s="1"/>
  <c r="AD52" i="2" a="1"/>
  <c r="AD52" i="2" s="1"/>
  <c r="AD48" i="2" a="1"/>
  <c r="AD48" i="2" s="1"/>
  <c r="AD46" i="2"/>
  <c r="AE13" i="2"/>
  <c r="AE47" i="2"/>
  <c r="AD12" i="2"/>
  <c r="AE13" i="3" l="1"/>
  <c r="AD12" i="3"/>
  <c r="AE47" i="3"/>
  <c r="AD49" i="3" a="1"/>
  <c r="AD49" i="3" s="1"/>
  <c r="AD50" i="3" a="1"/>
  <c r="AD50" i="3" s="1"/>
  <c r="AD51" i="3" a="1"/>
  <c r="AD51" i="3" s="1"/>
  <c r="AD52" i="3" a="1"/>
  <c r="AD52" i="3" s="1"/>
  <c r="AD46" i="3"/>
  <c r="AD48" i="3" a="1"/>
  <c r="AD48" i="3" s="1"/>
  <c r="AE50" i="2" a="1"/>
  <c r="AE50" i="2" s="1"/>
  <c r="AE51" i="2" a="1"/>
  <c r="AE51" i="2" s="1"/>
  <c r="AE52" i="2" a="1"/>
  <c r="AE52" i="2" s="1"/>
  <c r="AE49" i="2" a="1"/>
  <c r="AE49" i="2" s="1"/>
  <c r="AE48" i="2" a="1"/>
  <c r="AE48" i="2" s="1"/>
  <c r="AE46" i="2"/>
  <c r="AF13" i="2"/>
  <c r="AF47" i="2"/>
  <c r="AE12" i="2"/>
  <c r="AE50" i="3" l="1" a="1"/>
  <c r="AE50" i="3" s="1"/>
  <c r="AE51" i="3" a="1"/>
  <c r="AE51" i="3" s="1"/>
  <c r="AE52" i="3" a="1"/>
  <c r="AE52" i="3" s="1"/>
  <c r="AE49" i="3" a="1"/>
  <c r="AE49" i="3" s="1"/>
  <c r="AE46" i="3"/>
  <c r="AE48" i="3" a="1"/>
  <c r="AE48" i="3" s="1"/>
  <c r="AF13" i="3"/>
  <c r="AE12" i="3"/>
  <c r="AF47" i="3"/>
  <c r="AF51" i="2" a="1"/>
  <c r="AF51" i="2" s="1"/>
  <c r="AF52" i="2" a="1"/>
  <c r="AF52" i="2" s="1"/>
  <c r="AF50" i="2" a="1"/>
  <c r="AF50" i="2" s="1"/>
  <c r="AF48" i="2" a="1"/>
  <c r="AF48" i="2" s="1"/>
  <c r="AF49" i="2" a="1"/>
  <c r="AF49" i="2" s="1"/>
  <c r="AF46" i="2"/>
  <c r="AG13" i="2"/>
  <c r="AF12" i="2"/>
  <c r="AG47" i="2"/>
  <c r="AG13" i="3" l="1"/>
  <c r="AF12" i="3"/>
  <c r="AG47" i="3"/>
  <c r="AF51" i="3" a="1"/>
  <c r="AF51" i="3" s="1"/>
  <c r="AF52" i="3" a="1"/>
  <c r="AF52" i="3" s="1"/>
  <c r="AF50" i="3" a="1"/>
  <c r="AF50" i="3" s="1"/>
  <c r="AF49" i="3" a="1"/>
  <c r="AF49" i="3" s="1"/>
  <c r="AF46" i="3"/>
  <c r="AF48" i="3" a="1"/>
  <c r="AF48" i="3" s="1"/>
  <c r="AG12" i="2"/>
  <c r="AH47" i="2"/>
  <c r="AH13" i="2"/>
  <c r="AG52" i="2" a="1"/>
  <c r="AG52" i="2" s="1"/>
  <c r="AG51" i="2" a="1"/>
  <c r="AG51" i="2" s="1"/>
  <c r="AG48" i="2" a="1"/>
  <c r="AG48" i="2" s="1"/>
  <c r="AG46" i="2"/>
  <c r="AG50" i="2" a="1"/>
  <c r="AG50" i="2" s="1"/>
  <c r="AG49" i="2" a="1"/>
  <c r="AG49" i="2" s="1"/>
  <c r="AG52" i="3" l="1" a="1"/>
  <c r="AG52" i="3" s="1"/>
  <c r="AG51" i="3" a="1"/>
  <c r="AG51" i="3" s="1"/>
  <c r="AG50" i="3" a="1"/>
  <c r="AG50" i="3" s="1"/>
  <c r="AG48" i="3" a="1"/>
  <c r="AG48" i="3" s="1"/>
  <c r="AG46" i="3"/>
  <c r="AG49" i="3" a="1"/>
  <c r="AG49" i="3" s="1"/>
  <c r="AG12" i="3"/>
  <c r="AH47" i="3"/>
  <c r="AH13" i="3"/>
  <c r="AH12" i="2"/>
  <c r="AI13" i="2"/>
  <c r="AI47" i="2"/>
  <c r="AH52" i="2" a="1"/>
  <c r="AH52" i="2" s="1"/>
  <c r="AH48" i="2" a="1"/>
  <c r="AH48" i="2" s="1"/>
  <c r="AH49" i="2" a="1"/>
  <c r="AH49" i="2" s="1"/>
  <c r="AH50" i="2" a="1"/>
  <c r="AH50" i="2" s="1"/>
  <c r="AH46" i="2"/>
  <c r="AH51" i="2" a="1"/>
  <c r="AH51" i="2" s="1"/>
  <c r="AH46" i="3" l="1"/>
  <c r="AH52" i="3" a="1"/>
  <c r="AH52" i="3" s="1"/>
  <c r="AH48" i="3" a="1"/>
  <c r="AH48" i="3" s="1"/>
  <c r="AH51" i="3" a="1"/>
  <c r="AH51" i="3" s="1"/>
  <c r="AH49" i="3" a="1"/>
  <c r="AH49" i="3" s="1"/>
  <c r="AH50" i="3" a="1"/>
  <c r="AH50" i="3" s="1"/>
  <c r="AH12" i="3"/>
  <c r="AI47" i="3"/>
  <c r="AI13" i="3"/>
  <c r="AI49" i="2" a="1"/>
  <c r="AI49" i="2" s="1"/>
  <c r="AI46" i="2"/>
  <c r="AI52" i="2" a="1"/>
  <c r="AI52" i="2" s="1"/>
  <c r="AI50" i="2" a="1"/>
  <c r="AI50" i="2" s="1"/>
  <c r="AI45" i="2"/>
  <c r="AI48" i="2" a="1"/>
  <c r="AI48" i="2" s="1"/>
  <c r="AI51" i="2" a="1"/>
  <c r="AI51" i="2" s="1"/>
  <c r="AI11" i="2"/>
  <c r="AI12" i="2"/>
  <c r="AJ47" i="2"/>
  <c r="AJ13" i="2"/>
  <c r="AI48" i="3" l="1" a="1"/>
  <c r="AI48" i="3" s="1"/>
  <c r="AI46" i="3"/>
  <c r="AI49" i="3" a="1"/>
  <c r="AI49" i="3" s="1"/>
  <c r="AI45" i="3"/>
  <c r="AI50" i="3" a="1"/>
  <c r="AI50" i="3" s="1"/>
  <c r="AI51" i="3" a="1"/>
  <c r="AI51" i="3" s="1"/>
  <c r="AI52" i="3" a="1"/>
  <c r="AI52" i="3" s="1"/>
  <c r="AI11" i="3"/>
  <c r="AJ47" i="3"/>
  <c r="AI12" i="3"/>
  <c r="AJ13" i="3"/>
  <c r="AJ46" i="2"/>
  <c r="AJ48" i="2" a="1"/>
  <c r="AJ48" i="2" s="1"/>
  <c r="AJ50" i="2" a="1"/>
  <c r="AJ50" i="2" s="1"/>
  <c r="AJ52" i="2" a="1"/>
  <c r="AJ52" i="2" s="1"/>
  <c r="AJ49" i="2" a="1"/>
  <c r="AJ49" i="2" s="1"/>
  <c r="AJ51" i="2" a="1"/>
  <c r="AJ51" i="2" s="1"/>
  <c r="AK47" i="2"/>
  <c r="AK13" i="2"/>
  <c r="AJ12" i="2"/>
  <c r="AJ12" i="3" l="1"/>
  <c r="AK47" i="3"/>
  <c r="AK13" i="3"/>
  <c r="AJ49" i="3" a="1"/>
  <c r="AJ49" i="3" s="1"/>
  <c r="AJ48" i="3" a="1"/>
  <c r="AJ48" i="3" s="1"/>
  <c r="AJ46" i="3"/>
  <c r="AJ50" i="3" a="1"/>
  <c r="AJ50" i="3" s="1"/>
  <c r="AJ51" i="3" a="1"/>
  <c r="AJ51" i="3" s="1"/>
  <c r="AJ52" i="3" a="1"/>
  <c r="AJ52" i="3" s="1"/>
  <c r="AL13" i="2"/>
  <c r="AK12" i="2"/>
  <c r="AL47" i="2"/>
  <c r="AK46" i="2"/>
  <c r="AK48" i="2" a="1"/>
  <c r="AK48" i="2" s="1"/>
  <c r="AK49" i="2" a="1"/>
  <c r="AK49" i="2" s="1"/>
  <c r="AK51" i="2" a="1"/>
  <c r="AK51" i="2" s="1"/>
  <c r="AK52" i="2" a="1"/>
  <c r="AK52" i="2" s="1"/>
  <c r="AK50" i="2" a="1"/>
  <c r="AK50" i="2" s="1"/>
  <c r="AK12" i="3" l="1"/>
  <c r="AL47" i="3"/>
  <c r="AL13" i="3"/>
  <c r="AK48" i="3" a="1"/>
  <c r="AK48" i="3" s="1"/>
  <c r="AK50" i="3" a="1"/>
  <c r="AK50" i="3" s="1"/>
  <c r="AK46" i="3"/>
  <c r="AK49" i="3" a="1"/>
  <c r="AK49" i="3" s="1"/>
  <c r="AK51" i="3" a="1"/>
  <c r="AK51" i="3" s="1"/>
  <c r="AK52" i="3" a="1"/>
  <c r="AK52" i="3" s="1"/>
  <c r="AL48" i="2" a="1"/>
  <c r="AL48" i="2" s="1"/>
  <c r="AL50" i="2" a="1"/>
  <c r="AL50" i="2" s="1"/>
  <c r="AL49" i="2" a="1"/>
  <c r="AL49" i="2" s="1"/>
  <c r="AL46" i="2"/>
  <c r="AL51" i="2" a="1"/>
  <c r="AL51" i="2" s="1"/>
  <c r="AL52" i="2" a="1"/>
  <c r="AL52" i="2" s="1"/>
  <c r="AM13" i="2"/>
  <c r="AL12" i="2"/>
  <c r="AM47" i="2"/>
  <c r="AM47" i="3" l="1"/>
  <c r="AL12" i="3"/>
  <c r="AM13" i="3"/>
  <c r="AL48" i="3" a="1"/>
  <c r="AL48" i="3" s="1"/>
  <c r="AL51" i="3" a="1"/>
  <c r="AL51" i="3" s="1"/>
  <c r="AL46" i="3"/>
  <c r="AL49" i="3" a="1"/>
  <c r="AL49" i="3" s="1"/>
  <c r="AL50" i="3" a="1"/>
  <c r="AL50" i="3" s="1"/>
  <c r="AL52" i="3" a="1"/>
  <c r="AL52" i="3" s="1"/>
  <c r="AM48" i="2" a="1"/>
  <c r="AM48" i="2" s="1"/>
  <c r="AM51" i="2" a="1"/>
  <c r="AM51" i="2" s="1"/>
  <c r="AM49" i="2" a="1"/>
  <c r="AM49" i="2" s="1"/>
  <c r="AM46" i="2"/>
  <c r="AM50" i="2" a="1"/>
  <c r="AM50" i="2" s="1"/>
  <c r="AM52" i="2" a="1"/>
  <c r="AM52" i="2" s="1"/>
  <c r="AN47" i="2"/>
  <c r="AM12" i="2"/>
  <c r="AN13" i="2"/>
  <c r="AN47" i="3" l="1"/>
  <c r="AM12" i="3"/>
  <c r="AN13" i="3"/>
  <c r="AM48" i="3" a="1"/>
  <c r="AM48" i="3" s="1"/>
  <c r="AM49" i="3" a="1"/>
  <c r="AM49" i="3" s="1"/>
  <c r="AM46" i="3"/>
  <c r="AM50" i="3" a="1"/>
  <c r="AM50" i="3" s="1"/>
  <c r="AM52" i="3" a="1"/>
  <c r="AM52" i="3" s="1"/>
  <c r="AM51" i="3" a="1"/>
  <c r="AM51" i="3" s="1"/>
  <c r="AN49" i="2" a="1"/>
  <c r="AN49" i="2" s="1"/>
  <c r="AN50" i="2" a="1"/>
  <c r="AN50" i="2" s="1"/>
  <c r="AN46" i="2"/>
  <c r="AN52" i="2" a="1"/>
  <c r="AN52" i="2" s="1"/>
  <c r="AN51" i="2" a="1"/>
  <c r="AN51" i="2" s="1"/>
  <c r="AN48" i="2" a="1"/>
  <c r="AN48" i="2" s="1"/>
  <c r="AO47" i="2"/>
  <c r="AN12" i="2"/>
  <c r="AO13" i="2"/>
  <c r="AO47" i="3" l="1"/>
  <c r="AN12" i="3"/>
  <c r="AO13" i="3"/>
  <c r="AN49" i="3" a="1"/>
  <c r="AN49" i="3" s="1"/>
  <c r="AN50" i="3" a="1"/>
  <c r="AN50" i="3" s="1"/>
  <c r="AN46" i="3"/>
  <c r="AN51" i="3" a="1"/>
  <c r="AN51" i="3" s="1"/>
  <c r="AN52" i="3" a="1"/>
  <c r="AN52" i="3" s="1"/>
  <c r="AN48" i="3" a="1"/>
  <c r="AN48" i="3" s="1"/>
  <c r="AP47" i="2"/>
  <c r="AP13" i="2"/>
  <c r="AO12" i="2"/>
  <c r="AO50" i="2" a="1"/>
  <c r="AO50" i="2" s="1"/>
  <c r="AO46" i="2"/>
  <c r="AO51" i="2" a="1"/>
  <c r="AO51" i="2" s="1"/>
  <c r="AO52" i="2" a="1"/>
  <c r="AO52" i="2" s="1"/>
  <c r="AO49" i="2" a="1"/>
  <c r="AO49" i="2" s="1"/>
  <c r="AO48" i="2" a="1"/>
  <c r="AO48" i="2" s="1"/>
  <c r="AP47" i="3" l="1"/>
  <c r="AO12" i="3"/>
  <c r="AP13" i="3"/>
  <c r="AO50" i="3" a="1"/>
  <c r="AO50" i="3" s="1"/>
  <c r="AO46" i="3"/>
  <c r="AO51" i="3" a="1"/>
  <c r="AO51" i="3" s="1"/>
  <c r="AO52" i="3" a="1"/>
  <c r="AO52" i="3" s="1"/>
  <c r="AO49" i="3" a="1"/>
  <c r="AO49" i="3" s="1"/>
  <c r="AO48" i="3" a="1"/>
  <c r="AO48" i="3" s="1"/>
  <c r="AP12" i="2"/>
  <c r="AQ47" i="2"/>
  <c r="AP11" i="2"/>
  <c r="AQ13" i="2"/>
  <c r="AP51" i="2" a="1"/>
  <c r="AP51" i="2" s="1"/>
  <c r="AP46" i="2"/>
  <c r="AP52" i="2" a="1"/>
  <c r="AP52" i="2" s="1"/>
  <c r="AP50" i="2" a="1"/>
  <c r="AP50" i="2" s="1"/>
  <c r="AP49" i="2" a="1"/>
  <c r="AP49" i="2" s="1"/>
  <c r="AP48" i="2" a="1"/>
  <c r="AP48" i="2" s="1"/>
  <c r="AP45" i="2"/>
  <c r="AQ47" i="3" l="1"/>
  <c r="AP12" i="3"/>
  <c r="AP11" i="3"/>
  <c r="AQ13" i="3"/>
  <c r="AP51" i="3" a="1"/>
  <c r="AP51" i="3" s="1"/>
  <c r="AP46" i="3"/>
  <c r="AP52" i="3" a="1"/>
  <c r="AP52" i="3" s="1"/>
  <c r="AP50" i="3" a="1"/>
  <c r="AP50" i="3" s="1"/>
  <c r="AP45" i="3"/>
  <c r="AP48" i="3" a="1"/>
  <c r="AP48" i="3" s="1"/>
  <c r="AP49" i="3" a="1"/>
  <c r="AP49" i="3" s="1"/>
  <c r="AR47" i="2"/>
  <c r="AQ12" i="2"/>
  <c r="AR13" i="2"/>
  <c r="AQ46" i="2"/>
  <c r="AQ52" i="2" a="1"/>
  <c r="AQ52" i="2" s="1"/>
  <c r="AQ51" i="2" a="1"/>
  <c r="AQ51" i="2" s="1"/>
  <c r="AQ49" i="2" a="1"/>
  <c r="AQ49" i="2" s="1"/>
  <c r="AQ48" i="2" a="1"/>
  <c r="AQ48" i="2" s="1"/>
  <c r="AQ50" i="2" a="1"/>
  <c r="AQ50" i="2" s="1"/>
  <c r="AR47" i="3" l="1"/>
  <c r="AQ12" i="3"/>
  <c r="AR13" i="3"/>
  <c r="AQ46" i="3"/>
  <c r="AQ52" i="3" a="1"/>
  <c r="AQ52" i="3" s="1"/>
  <c r="AQ51" i="3" a="1"/>
  <c r="AQ51" i="3" s="1"/>
  <c r="AQ50" i="3" a="1"/>
  <c r="AQ50" i="3" s="1"/>
  <c r="AQ48" i="3" a="1"/>
  <c r="AQ48" i="3" s="1"/>
  <c r="AQ49" i="3" a="1"/>
  <c r="AQ49" i="3" s="1"/>
  <c r="AS47" i="2"/>
  <c r="AR12" i="2"/>
  <c r="AS13" i="2"/>
  <c r="AR52" i="2" a="1"/>
  <c r="AR52" i="2" s="1"/>
  <c r="AR49" i="2" a="1"/>
  <c r="AR49" i="2" s="1"/>
  <c r="AR51" i="2" a="1"/>
  <c r="AR51" i="2" s="1"/>
  <c r="AR46" i="2"/>
  <c r="AR48" i="2" a="1"/>
  <c r="AR48" i="2" s="1"/>
  <c r="AR50" i="2" a="1"/>
  <c r="AR50" i="2" s="1"/>
  <c r="AS47" i="3" l="1"/>
  <c r="AR12" i="3"/>
  <c r="AS13" i="3"/>
  <c r="AR52" i="3" a="1"/>
  <c r="AR52" i="3" s="1"/>
  <c r="AR51" i="3" a="1"/>
  <c r="AR51" i="3" s="1"/>
  <c r="AR49" i="3" a="1"/>
  <c r="AR49" i="3" s="1"/>
  <c r="AR48" i="3" a="1"/>
  <c r="AR48" i="3" s="1"/>
  <c r="AR50" i="3" a="1"/>
  <c r="AR50" i="3" s="1"/>
  <c r="AR46" i="3"/>
  <c r="AS12" i="2"/>
  <c r="AT47" i="2"/>
  <c r="AT13" i="2"/>
  <c r="AS52" i="2" a="1"/>
  <c r="AS52" i="2" s="1"/>
  <c r="AS48" i="2" a="1"/>
  <c r="AS48" i="2" s="1"/>
  <c r="AS46" i="2"/>
  <c r="AS49" i="2" a="1"/>
  <c r="AS49" i="2" s="1"/>
  <c r="AS51" i="2" a="1"/>
  <c r="AS51" i="2" s="1"/>
  <c r="AS50" i="2" a="1"/>
  <c r="AS50" i="2" s="1"/>
  <c r="AT47" i="3" l="1"/>
  <c r="AS12" i="3"/>
  <c r="AT13" i="3"/>
  <c r="AS48" i="3" a="1"/>
  <c r="AS48" i="3" s="1"/>
  <c r="AS52" i="3" a="1"/>
  <c r="AS52" i="3" s="1"/>
  <c r="AS50" i="3" a="1"/>
  <c r="AS50" i="3" s="1"/>
  <c r="AS46" i="3"/>
  <c r="AS49" i="3" a="1"/>
  <c r="AS49" i="3" s="1"/>
  <c r="AS51" i="3" a="1"/>
  <c r="AS51" i="3" s="1"/>
  <c r="AU47" i="2"/>
  <c r="AU13" i="2"/>
  <c r="AT12" i="2"/>
  <c r="AT48" i="2" a="1"/>
  <c r="AT48" i="2" s="1"/>
  <c r="AT51" i="2" a="1"/>
  <c r="AT51" i="2" s="1"/>
  <c r="AT46" i="2"/>
  <c r="AT50" i="2" a="1"/>
  <c r="AT50" i="2" s="1"/>
  <c r="AT49" i="2" a="1"/>
  <c r="AT49" i="2" s="1"/>
  <c r="AT52" i="2" a="1"/>
  <c r="AT52" i="2" s="1"/>
  <c r="AU47" i="3" l="1"/>
  <c r="AT12" i="3"/>
  <c r="AU13" i="3"/>
  <c r="AT49" i="3" a="1"/>
  <c r="AT49" i="3" s="1"/>
  <c r="AT48" i="3" a="1"/>
  <c r="AT48" i="3" s="1"/>
  <c r="AT52" i="3" a="1"/>
  <c r="AT52" i="3" s="1"/>
  <c r="AT50" i="3" a="1"/>
  <c r="AT50" i="3" s="1"/>
  <c r="AT51" i="3" a="1"/>
  <c r="AT51" i="3" s="1"/>
  <c r="AT46" i="3"/>
  <c r="AV47" i="2"/>
  <c r="AU12" i="2"/>
  <c r="AV13" i="2"/>
  <c r="AV12" i="2" s="1"/>
  <c r="AU49" i="2" a="1"/>
  <c r="AU49" i="2" s="1"/>
  <c r="AU48" i="2" a="1"/>
  <c r="AU48" i="2" s="1"/>
  <c r="AU50" i="2" a="1"/>
  <c r="AU50" i="2" s="1"/>
  <c r="AU51" i="2" a="1"/>
  <c r="AU51" i="2" s="1"/>
  <c r="AU46" i="2"/>
  <c r="AU52" i="2" a="1"/>
  <c r="AU52" i="2" s="1"/>
  <c r="AV47" i="3" l="1"/>
  <c r="AU12" i="3"/>
  <c r="AV13" i="3"/>
  <c r="AV12" i="3" s="1"/>
  <c r="AU48" i="3" a="1"/>
  <c r="AU48" i="3" s="1"/>
  <c r="AU50" i="3" a="1"/>
  <c r="AU50" i="3" s="1"/>
  <c r="AU49" i="3" a="1"/>
  <c r="AU49" i="3" s="1"/>
  <c r="AU51" i="3" a="1"/>
  <c r="AU51" i="3" s="1"/>
  <c r="AU46" i="3"/>
  <c r="AU52" i="3" a="1"/>
  <c r="AU52" i="3" s="1"/>
  <c r="AV48" i="2" a="1"/>
  <c r="AV48" i="2" s="1"/>
  <c r="AV50" i="2" a="1"/>
  <c r="AV50" i="2" s="1"/>
  <c r="AV49" i="2" a="1"/>
  <c r="AV49" i="2" s="1"/>
  <c r="AV51" i="2" a="1"/>
  <c r="AV51" i="2" s="1"/>
  <c r="AV46" i="2"/>
  <c r="AV52" i="2" a="1"/>
  <c r="AV52" i="2" s="1"/>
  <c r="AV51" i="3" l="1" a="1"/>
  <c r="AV51" i="3" s="1"/>
  <c r="AV48" i="3" a="1"/>
  <c r="AV48" i="3" s="1"/>
  <c r="AV49" i="3" a="1"/>
  <c r="AV49" i="3" s="1"/>
  <c r="AV50" i="3" a="1"/>
  <c r="AV50" i="3" s="1"/>
  <c r="AV46" i="3"/>
  <c r="AV52" i="3" a="1"/>
  <c r="AV52" i="3" s="1"/>
  <c r="I52" i="2"/>
  <c r="H52" i="2"/>
  <c r="H51" i="2"/>
  <c r="I51" i="2"/>
  <c r="H49" i="2"/>
  <c r="I49" i="2"/>
  <c r="I50" i="2"/>
  <c r="H50" i="2"/>
  <c r="H48" i="2"/>
  <c r="I48" i="2"/>
  <c r="K3" i="2" l="1"/>
  <c r="I52" i="3"/>
  <c r="H52" i="3"/>
  <c r="I50" i="3"/>
  <c r="H50" i="3"/>
  <c r="H49" i="3"/>
  <c r="I49" i="3"/>
  <c r="I48" i="3"/>
  <c r="H48" i="3"/>
  <c r="H51" i="3"/>
  <c r="I51" i="3"/>
  <c r="K3"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<sst xmlns="http://schemas.openxmlformats.org/spreadsheetml/2006/main" count="450" uniqueCount="283">
  <si>
    <t>Project Plan with Resources &amp; Dependencies</t>
  </si>
  <si>
    <t>TEAM MEMBERS</t>
  </si>
  <si>
    <t>OVERALLOCATED</t>
  </si>
  <si>
    <t xml:space="preserve">TOTAL TASKS	</t>
  </si>
  <si>
    <t>COMPLETED</t>
  </si>
  <si>
    <t>IN PROGRESS</t>
  </si>
  <si>
    <t>NOT STARTED</t>
  </si>
  <si>
    <r>
      <rPr>
        <b/>
        <sz val="20"/>
        <color rgb="FF14506E"/>
        <rFont val="Aptos Display"/>
        <family val="2"/>
        <scheme val="major"/>
      </rPr>
      <t>🎢</t>
    </r>
    <r>
      <rPr>
        <b/>
        <sz val="12"/>
        <color rgb="FF14506E"/>
        <rFont val="Aptos Display"/>
        <family val="2"/>
        <scheme val="major"/>
      </rPr>
      <t xml:space="preserve">
Overall
Progress</t>
    </r>
  </si>
  <si>
    <t>Professional Roadmap: WBS-structured project lifecycle</t>
  </si>
  <si>
    <t>Project
Details</t>
  </si>
  <si>
    <t>Project Name</t>
  </si>
  <si>
    <t>Project Nexus: Supply Chain Platform</t>
  </si>
  <si>
    <t>Team Capacity</t>
  </si>
  <si>
    <t>5 FTEs × 40 hrs/wk = 200 hrs/wk</t>
  </si>
  <si>
    <t>Start Date</t>
  </si>
  <si>
    <t>🎯
Project
Objective</t>
  </si>
  <si>
    <t>Implement cloud ERP across Finance, HR, and Procurement, replacing 3 legacy systems. Data migration, training for 120 users, go-live by June 5.</t>
  </si>
  <si>
    <t>Project Manager</t>
  </si>
  <si>
    <t>Brian Kemp</t>
  </si>
  <si>
    <t>Budget</t>
  </si>
  <si>
    <t>End Date</t>
  </si>
  <si>
    <t>Completed</t>
  </si>
  <si>
    <t>Department</t>
  </si>
  <si>
    <t>Operations &amp; Technology</t>
  </si>
  <si>
    <t>Created On</t>
  </si>
  <si>
    <t>Critical Path</t>
  </si>
  <si>
    <t>NX-03 → NX-08 → NX-14 → NX-20</t>
  </si>
  <si>
    <t>Total Hours</t>
  </si>
  <si>
    <t>In progress</t>
  </si>
  <si>
    <t>Created By</t>
  </si>
  <si>
    <t>Last Updated</t>
  </si>
  <si>
    <t>Resource Risk</t>
  </si>
  <si>
    <t>Backend dev overallocated Wk 3</t>
  </si>
  <si>
    <t>Utilization Avg</t>
  </si>
  <si>
    <t>Not started</t>
  </si>
  <si>
    <t>Task Table</t>
  </si>
  <si>
    <t>WBS</t>
  </si>
  <si>
    <t>Phase/Task Name</t>
  </si>
  <si>
    <t>Assigned To</t>
  </si>
  <si>
    <t>Predecessor</t>
  </si>
  <si>
    <t>Duration</t>
  </si>
  <si>
    <t>Planned Hrs</t>
  </si>
  <si>
    <t>Progress</t>
  </si>
  <si>
    <t>Status</t>
  </si>
  <si>
    <t>Planned Start</t>
  </si>
  <si>
    <t>Planned End</t>
  </si>
  <si>
    <t>PHASE 1: ANALYSIS &amp; PLANNING</t>
  </si>
  <si>
    <t>NX-01</t>
  </si>
  <si>
    <t>Current system audit &amp; pain point analysis</t>
  </si>
  <si>
    <t>NX-02</t>
  </si>
  <si>
    <t>Gather requirements from warehouse team</t>
  </si>
  <si>
    <t>Helen Cruz</t>
  </si>
  <si>
    <t>NX-03</t>
  </si>
  <si>
    <t>Supplier integration requirements</t>
  </si>
  <si>
    <t>NX-04</t>
  </si>
  <si>
    <t>Technical architecture &amp; API design</t>
  </si>
  <si>
    <t>Michael Johnson</t>
  </si>
  <si>
    <t>NX-05</t>
  </si>
  <si>
    <t>Project schedule &amp; resource plan</t>
  </si>
  <si>
    <t>PHASE 2: CORE DEVELOPMENT</t>
  </si>
  <si>
    <t/>
  </si>
  <si>
    <t>NX-06</t>
  </si>
  <si>
    <t>Database schema redesign</t>
  </si>
  <si>
    <t>NX-07</t>
  </si>
  <si>
    <t>Real-time inventory tracking module</t>
  </si>
  <si>
    <t>Sam Weber</t>
  </si>
  <si>
    <t>NX-08</t>
  </si>
  <si>
    <t>Automated PO generation engine</t>
  </si>
  <si>
    <t>NX-09</t>
  </si>
  <si>
    <t>Supplier portal — registration &amp; onboard</t>
  </si>
  <si>
    <t>NX-10</t>
  </si>
  <si>
    <t>Notification service (email + SMS)</t>
  </si>
  <si>
    <t>Elena Marsh</t>
  </si>
  <si>
    <t>PHASE 3: INTEGRATION &amp; UI</t>
  </si>
  <si>
    <t>NX-11</t>
  </si>
  <si>
    <t>ERP connector (SAP integration)</t>
  </si>
  <si>
    <t>NX-12</t>
  </si>
  <si>
    <t>Dashboard — inventory &amp; order views</t>
  </si>
  <si>
    <t>NX-13</t>
  </si>
  <si>
    <t>Supplier portal — PO &amp; invoice views</t>
  </si>
  <si>
    <t>NX-14</t>
  </si>
  <si>
    <t>Barcode/RFID scanning integration</t>
  </si>
  <si>
    <t>NX-15</t>
  </si>
  <si>
    <t>Mobile-responsive warehouse UI</t>
  </si>
  <si>
    <t>PHASE 4: TESTING &amp; VALIDATION</t>
  </si>
  <si>
    <t>NX-16</t>
  </si>
  <si>
    <t>Unit &amp; integration testing</t>
  </si>
  <si>
    <t>NX-17</t>
  </si>
  <si>
    <t>Supplier portal UAT (3 vendors)</t>
  </si>
  <si>
    <t>NX-18</t>
  </si>
  <si>
    <t>Warehouse floor testing (live scanners)</t>
  </si>
  <si>
    <t>NX-19</t>
  </si>
  <si>
    <t>Performance &amp; load testing</t>
  </si>
  <si>
    <t>NX-20</t>
  </si>
  <si>
    <t>Security audit &amp; penetration test</t>
  </si>
  <si>
    <t>PHASE 5: DEPLOYMENT &amp; HANDOVER</t>
  </si>
  <si>
    <t>NX-21</t>
  </si>
  <si>
    <t>Production deployment &amp; data migration</t>
  </si>
  <si>
    <t>NX-22</t>
  </si>
  <si>
    <t>Warehouse team training (2 sessions)</t>
  </si>
  <si>
    <t>NX-23</t>
  </si>
  <si>
    <t>Supplier onboarding (top 10 vendors)</t>
  </si>
  <si>
    <t>NX-24</t>
  </si>
  <si>
    <t>Hypercare &amp; monitoring (5 days)</t>
  </si>
  <si>
    <t>NX-25</t>
  </si>
  <si>
    <t>Project handover &amp; documentation</t>
  </si>
  <si>
    <t>Team Members</t>
  </si>
  <si>
    <t xml:space="preserve"> ID</t>
  </si>
  <si>
    <t>Name</t>
  </si>
  <si>
    <t>Role</t>
  </si>
  <si>
    <t>Tasks Allocated</t>
  </si>
  <si>
    <t>Avg Progress</t>
  </si>
  <si>
    <t>Peak Daily Load</t>
  </si>
  <si>
    <t>Overallocated</t>
  </si>
  <si>
    <t>In Progress</t>
  </si>
  <si>
    <t>Not Started</t>
  </si>
  <si>
    <t>EMP-001</t>
  </si>
  <si>
    <t>EMP-002</t>
  </si>
  <si>
    <t>QA Lead</t>
  </si>
  <si>
    <t>EMP-003</t>
  </si>
  <si>
    <t>Backend Developer</t>
  </si>
  <si>
    <t>EMP-004</t>
  </si>
  <si>
    <t>Full-Stack Developer</t>
  </si>
  <si>
    <t>EMP-005</t>
  </si>
  <si>
    <t>UX / Notifications</t>
  </si>
  <si>
    <t>Project Plan with Resources &amp; Dependencies - Instructions</t>
  </si>
  <si>
    <t>FIELD</t>
  </si>
  <si>
    <t>WHAT TO ENTER</t>
  </si>
  <si>
    <t>Enter your project name (e.g., Website Redesign, ERP Migration).</t>
  </si>
  <si>
    <t>Name of the person managing this project.</t>
  </si>
  <si>
    <t>Your department or client name.</t>
  </si>
  <si>
    <t>Auto-calculated. Do not edit (grey cell).</t>
  </si>
  <si>
    <t>Total project budget (e.g., $150,000).</t>
  </si>
  <si>
    <t>Team capacity (e.g., 5 FTEs x 40 hrs/wk = 200 hrs/wk).</t>
  </si>
  <si>
    <t>Critical path task chain (e.g., T3 &gt; T8 &gt; T14 &gt; T20).</t>
  </si>
  <si>
    <t>Resource risk description (e.g., Dev overallocated Wk 3).</t>
  </si>
  <si>
    <t>🎯 Project Objective</t>
  </si>
  <si>
    <t>1-2 sentence project goal and measurable success criteria.</t>
  </si>
  <si>
    <t>Name of the person who created this plan.</t>
  </si>
  <si>
    <t>Date this plan was created (MM/DD/YYYY).</t>
  </si>
  <si>
    <t>Date of last update (MM/DD/YYYY).</t>
  </si>
  <si>
    <t>Enter the 6 value.</t>
  </si>
  <si>
    <t>Enter the 9 value.</t>
  </si>
  <si>
    <t>Enter the 10 value.</t>
  </si>
  <si>
    <t>Task Table Columns</t>
  </si>
  <si>
    <t>Work Breakdown Structure number (e.g., 1.1, 2.3). Hierarchical.</t>
  </si>
  <si>
    <t>Clear, action-oriented task description.</t>
  </si>
  <si>
    <t>Select from dropdown: =$C$48:$C$57</t>
  </si>
  <si>
    <t>Task start date (MM/DD/YYYY).</t>
  </si>
  <si>
    <t>ID of the task that must finish before this one starts.</t>
  </si>
  <si>
    <t>Number of working days for this task.</t>
  </si>
  <si>
    <t>Estimated hours for this task.</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</si>
  <si>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</si>
  <si>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</si>
  <si>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</si>
  <si>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</si>
  <si>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</si>
  <si>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</si>
  <si>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</si>
  <si>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</si>
  <si>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</si>
  <si>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</si>
  <si>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</si>
  <si>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</si>
  <si>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</si>
  <si>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</si>
  <si>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</si>
  <si>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</si>
  <si>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</si>
  <si>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</si>
  <si>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</si>
  <si>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</si>
  <si>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</si>
  <si>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</si>
  <si>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</si>
  <si>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</si>
  <si>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</si>
  <si>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</si>
  <si>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</si>
  <si>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</si>
  <si>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</si>
  <si>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</si>
  <si>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</si>
  <si>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</si>
  <si>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</si>
  <si>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</si>
  <si>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</si>
  <si>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</si>
  <si>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</si>
  <si>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</si>
  <si>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</si>
  <si>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</si>
  <si>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</si>
  <si>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</si>
  <si>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</si>
  <si>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</si>
  <si>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</si>
  <si>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</si>
  <si>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</si>
  <si>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</si>
  <si>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</si>
  <si>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</si>
  <si>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</si>
  <si>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</si>
  <si>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</si>
  <si>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</si>
  <si>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</si>
  <si>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</si>
  <si>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</si>
  <si>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</si>
  <si>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</si>
  <si>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</si>
  <si>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</si>
  <si>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</si>
  <si>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</si>
  <si>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</si>
  <si>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</si>
  <si>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</si>
  <si>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</si>
  <si>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</si>
  <si>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</si>
  <si>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</si>
  <si>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</si>
  <si>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</si>
  <si>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</si>
  <si>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</si>
  <si>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</si>
  <si>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</si>
  <si>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</si>
  <si>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</si>
  <si>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</si>
  <si>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</si>
  <si>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</si>
  <si>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</si>
  <si>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</si>
  <si>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</si>
  <si>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</si>
  <si>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</si>
  <si>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</si>
  <si>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</si>
  <si>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</si>
  <si>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</si>
  <si>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</si>
  <si>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</si>
  <si>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</si>
  <si>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</si>
  <si>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</si>
  <si>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</si>
  <si>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</si>
  <si>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</si>
  <si>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</si>
  <si>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</si>
  <si>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</si>
  <si>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</si>
  <si>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</si>
  <si>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</si>
  <si>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</si>
  <si>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</si>
  <si>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</si>
  <si>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</si>
  <si>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</si>
  <si>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</si>
  <si>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</si>
  <si>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</si>
  <si>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</si>
  <si>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</si>
  <si>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</si>
  <si>
    <t>STEP 1</t>
  </si>
  <si>
    <t>Fill Team Members Table First (Bottom of Sheet)</t>
  </si>
  <si>
    <t>IMPORTANT</t>
  </si>
  <si>
    <t>You MUST fill the Team Members table BEFORE entering tasks. Scroll down below the Task Table to find it.</t>
  </si>
  <si>
    <t>ID</t>
  </si>
  <si>
    <t>Unique member ID (e.g., EMP-001, EMP-002). Keep sequential.</t>
  </si>
  <si>
    <t>REQUIRED. Full name of the team member. This name appears in the Assigned To dropdown in the Task Table.</t>
  </si>
  <si>
    <t>Team member's role (e.g., Project Manager, Developer, QA Lead).</t>
  </si>
  <si>
    <t>Auto-calculated. Shows how many tasks are assigned to this person. Do not edit.</t>
  </si>
  <si>
    <t>Auto-calculated. Total planned hours across all assigned tasks. Do not edit.</t>
  </si>
  <si>
    <t>Auto-calculated. Average progress of all assigned tasks. Do not edit.</t>
  </si>
  <si>
    <t>Auto-calculated. Maximum tasks running on any single day. Do not edit.</t>
  </si>
  <si>
    <t>Auto-calculated. Shows Yes/No if member exceeds daily capacity. Do not edit.</t>
  </si>
  <si>
    <t>Auto-calculated. Count of completed tasks for this member. Do not edit.</t>
  </si>
  <si>
    <t>Auto-calculated. Count of in-progress tasks for this member. Do not edit.</t>
  </si>
  <si>
    <t>Auto-calculated. Count of not-started tasks for this member. Do not 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</si>
</sst>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164" formatCode=";;"/>
    <numFmt numFmtId="165" formatCode="mm/dd/yyyy"/>
    <numFmt numFmtId="166" formatCode="0.0%"/>
    <numFmt numFmtId="167" formatCode="dd"/>
    <numFmt numFmtId="168" formatCode="yyyy\-mm\-dd"/>
    <numFmt numFmtId="169" formatCode="d"/>
    <numFmt numFmtId="170" formatCode="mm/dd/yyyy;@"/>
    <numFmt numFmtId="171" formatCode="0;\-0;;@"/>
    <numFmt numFmtId="172" formatCode=";;;"/>
  </numFmts>
  <fonts count="74"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b/>
      <sz val="12"/>
      <color rgb="FF14506E"/>
      <name val="Aptos Display"/>
      <family val="2"/>
      <scheme val="major"/>
    </font>
    <font>
      <b/>
      <sz val="20"/>
      <color rgb="FF14506E"/>
      <name val="Aptos Display"/>
      <family val="2"/>
      <scheme val="major"/>
    </font>
    <font>
      <sz val="14"/>
      <color rgb="FF4A1E1B"/>
      <name val="Bahnschrift"/>
      <family val="2"/>
    </font>
    <font>
      <sz val="11"/>
      <color rgb="FF4A1E1B"/>
      <name val="Aptos Display"/>
      <family val="2"/>
      <scheme val="major"/>
    </font>
    <font>
      <sz val="11"/>
      <color theme="1"/>
      <name val="Aptos Display"/>
      <family val="2"/>
      <scheme val="major"/>
    </font>
    <font>
      <i/>
      <sz val="10"/>
      <color rgb="FF14506E"/>
      <name val="Aptos Display"/>
      <family val="2"/>
      <scheme val="major"/>
    </font>
    <font>
      <b/>
      <sz val="25"/>
      <color rgb="FF14506E"/>
      <name val="Bahnschrift"/>
      <family val="2"/>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1"/>
      <color theme="1"/>
      <name val="Bahnschrift"/>
      <family val="2"/>
    </font>
    <font>
      <sz val="12"/>
      <color rgb="FF14506E"/>
      <name val="Bahnschrift"/>
      <family val="2"/>
    </font>
    <font>
      <b/>
      <sz val="11"/>
      <color rgb="FF14506E"/>
      <name val="Bahnschrift"/>
      <family val="2"/>
    </font>
    <font>
      <sz val="11"/>
      <color rgb="FF1F2937"/>
      <name val="Aptos Display"/>
      <family val="2"/>
      <scheme val="major"/>
    </font>
    <font>
      <sz val="12"/>
      <color rgb="FF1F2937"/>
      <name val="Bahnschrift"/>
      <family val="2"/>
    </font>
    <font>
      <sz val="14"/>
      <color rgb="FF1F2937"/>
      <name val="Aptos Display"/>
      <family val="2"/>
      <scheme val="major"/>
    </font>
    <font>
      <sz val="14"/>
      <color rgb="FF1F2937"/>
      <name val="Bahnschrift"/>
      <family val="2"/>
    </font>
    <font>
      <sz val="11"/>
      <color rgb="FF1F2937"/>
      <name val="Bahnschrift"/>
      <family val="2"/>
    </font>
    <font>
      <sz val="11"/>
      <color rgb="FF1F2937"/>
      <name val="Calibri"/>
      <family val="2"/>
    </font>
    <font>
      <b/>
      <sz val="15"/>
      <color rgb="FFFFFFFF"/>
      <name val="Aptos Display"/>
      <family val="2"/>
      <scheme val="major"/>
    </font>
    <font>
      <b/>
      <sz val="9"/>
      <color rgb="FFFFFFFF"/>
      <name val="Aptos Display"/>
      <family val="2"/>
      <scheme val="major"/>
    </font>
    <font>
      <b/>
      <sz val="9"/>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b/>
      <sz val="18"/>
      <color rgb="FFFFFFFF"/>
      <name val="Aptos Display"/>
      <family val="2"/>
      <scheme val="major"/>
    </font>
    <font>
      <sz val="11"/>
      <color rgb="FF262626"/>
      <name val="Aptos Display"/>
      <family val="2"/>
      <scheme val="major"/>
    </font>
    <font>
      <sz val="11"/>
      <color rgb="FF262626"/>
      <name val="Aptos Display"/>
      <family val="2"/>
    </font>
    <font>
      <b/>
      <sz val="11"/>
      <color rgb="FF262626"/>
      <name val="Aptos Display"/>
      <family val="2"/>
    </font>
    <font>
      <b/>
      <sz val="11"/>
      <color theme="1"/>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
      <b/>
      <sz val="11"/>
      <color rgb="FFFF0000"/>
      <name val="Aptos Display"/>
      <family val="2"/>
    </font>
    <font>
      <b/>
      <sz val="11"/>
      <color theme="7"/>
      <name val="Aptos Display"/>
      <family val="2"/>
    </font>
  </fonts>
  <fills count="33">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rgb="FFFEFEFE"/>
        <bgColor indexed="64"/>
      </patternFill>
    </fill>
    <fill>
      <patternFill patternType="solid">
        <fgColor rgb="FF14506E"/>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3">
    <border>
      <left/>
      <right/>
      <top/>
      <bottom/>
      <diagonal/>
    </border>
    <border>
      <left style="thin">
        <color rgb="FFEAF4FE"/>
      </left>
      <right/>
      <top style="thin">
        <color rgb="FFEAF4FE"/>
      </top>
      <bottom/>
      <diagonal/>
    </border>
    <border>
      <left/>
      <right/>
      <top style="thin">
        <color rgb="FFEAF4FE"/>
      </top>
      <bottom/>
      <diagonal/>
    </border>
    <border>
      <left style="thin">
        <color rgb="FFEAF4FE"/>
      </left>
      <right/>
      <top/>
      <bottom/>
      <diagonal/>
    </border>
    <border>
      <left style="thin">
        <color rgb="FFEAF4FE"/>
      </left>
      <right/>
      <top/>
      <bottom style="thin">
        <color rgb="FFEAF4FE"/>
      </bottom>
      <diagonal/>
    </border>
    <border>
      <left/>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89013336588644"/>
      </left>
      <right style="thin">
        <color theme="9" tint="0.79989013336588644"/>
      </right>
      <top style="thin">
        <color theme="9" tint="0.79989013336588644"/>
      </top>
      <bottom style="thin">
        <color theme="9" tint="0.79989013336588644"/>
      </bottom>
      <diagonal/>
    </border>
    <border>
      <left style="thin">
        <color theme="9" tint="0.79989013336588644"/>
      </left>
      <right/>
      <top style="thin">
        <color theme="9" tint="0.79989013336588644"/>
      </top>
      <bottom/>
      <diagonal/>
    </border>
    <border>
      <left/>
      <right/>
      <top style="thin">
        <color theme="9" tint="0.79989013336588644"/>
      </top>
      <bottom/>
      <diagonal/>
    </border>
    <border>
      <left/>
      <right style="thin">
        <color theme="9" tint="0.79989013336588644"/>
      </right>
      <top style="thin">
        <color theme="9" tint="0.7998901333658864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89013336588644"/>
      </left>
      <right/>
      <top/>
      <bottom/>
      <diagonal/>
    </border>
    <border>
      <left/>
      <right style="thin">
        <color theme="9" tint="0.7998901333658864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89013336588644"/>
      </left>
      <right/>
      <top/>
      <bottom style="thin">
        <color theme="9" tint="0.79989013336588644"/>
      </bottom>
      <diagonal/>
    </border>
    <border>
      <left/>
      <right/>
      <top/>
      <bottom style="thin">
        <color theme="9" tint="0.79989013336588644"/>
      </bottom>
      <diagonal/>
    </border>
    <border>
      <left/>
      <right style="thin">
        <color theme="9" tint="0.79989013336588644"/>
      </right>
      <top/>
      <bottom style="thin">
        <color theme="9" tint="0.79989013336588644"/>
      </bottom>
      <diagonal/>
    </border>
    <border>
      <left style="thin">
        <color theme="0" tint="-0.14996795556505021"/>
      </left>
      <right/>
      <top style="thin">
        <color theme="0" tint="-0.14996795556505021"/>
      </top>
      <bottom/>
      <diagonal/>
    </border>
    <border>
      <left/>
      <right/>
      <top style="thin">
        <color theme="0" tint="-0.14996795556505021"/>
      </top>
      <bottom/>
      <diagonal/>
    </border>
    <border>
      <left style="thin">
        <color rgb="FFF4EAE8"/>
      </left>
      <right/>
      <top style="thin">
        <color theme="0" tint="-0.14996795556505021"/>
      </top>
      <bottom/>
      <diagonal/>
    </border>
    <border>
      <left/>
      <right style="thin">
        <color rgb="FFF4EAE8"/>
      </right>
      <top style="thin">
        <color theme="0" tint="-0.14996795556505021"/>
      </top>
      <bottom/>
      <diagonal/>
    </border>
    <border>
      <left style="thin">
        <color theme="0" tint="-0.14996795556505021"/>
      </left>
      <right/>
      <top/>
      <bottom/>
      <diagonal/>
    </border>
    <border>
      <left style="thin">
        <color rgb="FFF4EAE8"/>
      </left>
      <right/>
      <top/>
      <bottom/>
      <diagonal/>
    </border>
    <border>
      <left/>
      <right style="thin">
        <color rgb="FFF4EAE8"/>
      </right>
      <top/>
      <bottom/>
      <diagonal/>
    </border>
    <border>
      <left style="thin">
        <color theme="0" tint="-0.14996795556505021"/>
      </left>
      <right/>
      <top style="thick">
        <color theme="0"/>
      </top>
      <bottom style="thick">
        <color theme="0"/>
      </bottom>
      <diagonal/>
    </border>
    <border>
      <left/>
      <right/>
      <top style="thick">
        <color theme="0"/>
      </top>
      <bottom style="thick">
        <color theme="0"/>
      </bottom>
      <diagonal/>
    </border>
    <border>
      <left style="thin">
        <color rgb="FFF4EAE8"/>
      </left>
      <right/>
      <top style="thick">
        <color theme="0"/>
      </top>
      <bottom style="thick">
        <color theme="0"/>
      </bottom>
      <diagonal/>
    </border>
    <border>
      <left/>
      <right style="thin">
        <color rgb="FFF4EAE8"/>
      </right>
      <top style="thick">
        <color theme="0"/>
      </top>
      <bottom style="thick">
        <color theme="0"/>
      </bottom>
      <diagonal/>
    </border>
    <border>
      <left style="thin">
        <color theme="0" tint="-0.14996795556505021"/>
      </left>
      <right/>
      <top style="thick">
        <color theme="0"/>
      </top>
      <bottom/>
      <diagonal/>
    </border>
    <border>
      <left/>
      <right/>
      <top style="thick">
        <color theme="0"/>
      </top>
      <bottom/>
      <diagonal/>
    </border>
    <border>
      <left style="thin">
        <color rgb="FFF4EAE8"/>
      </left>
      <right/>
      <top style="thick">
        <color theme="0"/>
      </top>
      <bottom/>
      <diagonal/>
    </border>
    <border>
      <left/>
      <right style="thin">
        <color rgb="FFF4EAE8"/>
      </right>
      <top style="thick">
        <color theme="0"/>
      </top>
      <bottom/>
      <diagonal/>
    </border>
    <border>
      <left style="thin">
        <color theme="0" tint="-0.14996795556505021"/>
      </left>
      <right/>
      <top style="thick">
        <color theme="0"/>
      </top>
      <bottom style="thin">
        <color theme="0" tint="-0.14996795556505021"/>
      </bottom>
      <diagonal/>
    </border>
    <border>
      <left/>
      <right/>
      <top style="thick">
        <color theme="0"/>
      </top>
      <bottom style="thin">
        <color theme="0" tint="-0.14996795556505021"/>
      </bottom>
      <diagonal/>
    </border>
    <border>
      <left style="thin">
        <color rgb="FFF4EAE8"/>
      </left>
      <right/>
      <top style="thick">
        <color theme="0"/>
      </top>
      <bottom style="thin">
        <color theme="0" tint="-0.14996795556505021"/>
      </bottom>
      <diagonal/>
    </border>
    <border>
      <left/>
      <right style="thin">
        <color rgb="FFF4EAE8"/>
      </right>
      <top style="thick">
        <color theme="0"/>
      </top>
      <bottom style="thin">
        <color theme="0" tint="-0.14996795556505021"/>
      </bottom>
      <diagonal/>
    </border>
    <border>
      <left style="thin">
        <color rgb="FFC7D2FE"/>
      </left>
      <right style="thin">
        <color rgb="FFC7D2FE"/>
      </right>
      <top/>
      <bottom style="thin">
        <color rgb="FFC7D2FE"/>
      </bottom>
      <diagonal/>
    </border>
    <border>
      <left style="thin">
        <color rgb="FFC7D2FE"/>
      </left>
      <right style="thin">
        <color rgb="FFC7D2FE"/>
      </right>
      <top style="thin">
        <color rgb="FFC7D2FE"/>
      </top>
      <bottom style="thin">
        <color rgb="FFC7D2FE"/>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6" fillId="0" borderId="0" applyNumberFormat="0" applyFill="0" applyBorder="0" applyAlignment="0" applyProtection="0"/>
    <xf numFmtId="0" fontId="53" fillId="0" borderId="0"/>
  </cellStyleXfs>
  <cellXfs count="259">
    <xf numFmtId="0" fontId="0" fillId="0" borderId="0" xfId="0"/>
    <xf numFmtId="0" fontId="3" fillId="3" borderId="0" xfId="0" applyFont="1" applyFill="1" applyAlignment="1">
      <alignment vertical="center"/>
    </xf>
    <xf numFmtId="164" fontId="11" fillId="3" borderId="2" xfId="0" applyNumberFormat="1" applyFont="1" applyFill="1" applyBorder="1" applyAlignment="1" applyProtection="1">
      <alignment vertical="center"/>
      <protection hidden="1"/>
    </xf>
    <xf numFmtId="0" fontId="12" fillId="0" borderId="0" xfId="0" applyFont="1" applyAlignment="1">
      <alignment vertical="center"/>
    </xf>
    <xf numFmtId="0" fontId="13" fillId="3" borderId="0" xfId="0" applyFont="1" applyFill="1" applyAlignment="1">
      <alignment vertical="top"/>
    </xf>
    <xf numFmtId="164" fontId="11" fillId="3" borderId="0" xfId="0" applyNumberFormat="1" applyFont="1" applyFill="1"/>
    <xf numFmtId="0" fontId="19" fillId="3" borderId="0" xfId="0" applyFont="1" applyFill="1" applyAlignment="1" applyProtection="1">
      <alignment vertical="center"/>
      <protection hidden="1"/>
    </xf>
    <xf numFmtId="0" fontId="19" fillId="3" borderId="0" xfId="0" applyFont="1" applyFill="1" applyAlignment="1">
      <alignment vertical="center"/>
    </xf>
    <xf numFmtId="164" fontId="11" fillId="3" borderId="5" xfId="0" applyNumberFormat="1" applyFont="1" applyFill="1" applyBorder="1" applyProtection="1">
      <protection hidden="1"/>
    </xf>
    <xf numFmtId="0" fontId="12" fillId="0" borderId="0" xfId="0" applyFont="1"/>
    <xf numFmtId="0" fontId="20" fillId="0" borderId="0" xfId="0" applyFont="1"/>
    <xf numFmtId="0" fontId="21" fillId="0" borderId="0" xfId="0" applyFont="1"/>
    <xf numFmtId="0" fontId="23" fillId="8" borderId="7" xfId="0" applyFont="1" applyFill="1" applyBorder="1" applyAlignment="1">
      <alignment horizontal="left" vertical="center" indent="2"/>
    </xf>
    <xf numFmtId="0" fontId="23" fillId="8" borderId="9" xfId="0" applyFont="1" applyFill="1" applyBorder="1" applyAlignment="1">
      <alignment horizontal="left" vertical="center" indent="1"/>
    </xf>
    <xf numFmtId="165" fontId="24" fillId="10" borderId="9" xfId="0" applyNumberFormat="1" applyFont="1" applyFill="1" applyBorder="1" applyAlignment="1" applyProtection="1">
      <alignment horizontal="left" vertical="center" indent="1"/>
      <protection hidden="1"/>
    </xf>
    <xf numFmtId="0" fontId="27" fillId="9" borderId="0" xfId="0" applyFont="1" applyFill="1" applyAlignment="1">
      <alignment vertical="center" wrapText="1"/>
    </xf>
    <xf numFmtId="0" fontId="23" fillId="8" borderId="14" xfId="0" applyFont="1" applyFill="1" applyBorder="1" applyAlignment="1">
      <alignment horizontal="left" vertical="center" indent="2"/>
    </xf>
    <xf numFmtId="0" fontId="24" fillId="9" borderId="15" xfId="0" applyFont="1" applyFill="1" applyBorder="1" applyAlignment="1" applyProtection="1">
      <alignment horizontal="left" vertical="center" indent="1"/>
      <protection locked="0"/>
    </xf>
    <xf numFmtId="0" fontId="28" fillId="9" borderId="0" xfId="0" applyFont="1" applyFill="1"/>
    <xf numFmtId="0" fontId="28" fillId="10" borderId="0" xfId="0" applyFont="1" applyFill="1" applyAlignment="1" applyProtection="1">
      <alignment horizontal="left" indent="1"/>
      <protection hidden="1"/>
    </xf>
    <xf numFmtId="0" fontId="23" fillId="8" borderId="18" xfId="0" applyFont="1" applyFill="1" applyBorder="1" applyAlignment="1">
      <alignment horizontal="left" vertical="center" indent="1"/>
    </xf>
    <xf numFmtId="165" fontId="24" fillId="9" borderId="18" xfId="0" applyNumberFormat="1" applyFont="1" applyFill="1" applyBorder="1" applyAlignment="1" applyProtection="1">
      <alignment horizontal="left" vertical="center" indent="1"/>
      <protection locked="0"/>
    </xf>
    <xf numFmtId="0" fontId="24" fillId="10" borderId="9" xfId="0" applyFont="1" applyFill="1" applyBorder="1" applyAlignment="1" applyProtection="1">
      <alignment horizontal="left" vertical="center" indent="1"/>
      <protection hidden="1"/>
    </xf>
    <xf numFmtId="0" fontId="28" fillId="9" borderId="0" xfId="0" applyFont="1" applyFill="1" applyAlignment="1">
      <alignment vertical="center"/>
    </xf>
    <xf numFmtId="0" fontId="28" fillId="10" borderId="0" xfId="0" applyFont="1" applyFill="1" applyAlignment="1" applyProtection="1">
      <alignment horizontal="left" vertical="center"/>
      <protection hidden="1"/>
    </xf>
    <xf numFmtId="0" fontId="23" fillId="8" borderId="20" xfId="0" applyFont="1" applyFill="1" applyBorder="1" applyAlignment="1">
      <alignment horizontal="left" vertical="center" indent="2"/>
    </xf>
    <xf numFmtId="166" fontId="24" fillId="10" borderId="9" xfId="0" applyNumberFormat="1" applyFont="1" applyFill="1" applyBorder="1" applyAlignment="1" applyProtection="1">
      <alignment horizontal="left" vertical="center" indent="1"/>
      <protection hidden="1"/>
    </xf>
    <xf numFmtId="0" fontId="28" fillId="9" borderId="0" xfId="0" applyFont="1" applyFill="1" applyAlignment="1">
      <alignment vertical="top"/>
    </xf>
    <xf numFmtId="0" fontId="28" fillId="10" borderId="0" xfId="0" applyFont="1" applyFill="1" applyAlignment="1" applyProtection="1">
      <alignment horizontal="left" vertical="top"/>
      <protection hidden="1"/>
    </xf>
    <xf numFmtId="0" fontId="29" fillId="11" borderId="0" xfId="0" applyFont="1" applyFill="1"/>
    <xf numFmtId="0" fontId="0" fillId="0" borderId="0" xfId="0" applyAlignment="1">
      <alignment horizontal="center" vertical="center"/>
    </xf>
    <xf numFmtId="167" fontId="2" fillId="12" borderId="25" xfId="0" applyNumberFormat="1" applyFont="1" applyFill="1" applyBorder="1" applyAlignment="1">
      <alignment horizontal="center" vertical="center"/>
    </xf>
    <xf numFmtId="167" fontId="2" fillId="12" borderId="0" xfId="0" applyNumberFormat="1" applyFont="1" applyFill="1" applyAlignment="1">
      <alignment horizontal="center" vertical="center"/>
    </xf>
    <xf numFmtId="167" fontId="31" fillId="12" borderId="29" xfId="0" applyNumberFormat="1" applyFont="1" applyFill="1" applyBorder="1" applyAlignment="1" applyProtection="1">
      <alignment horizontal="center"/>
      <protection hidden="1"/>
    </xf>
    <xf numFmtId="167" fontId="31" fillId="12" borderId="0" xfId="0" applyNumberFormat="1" applyFont="1" applyFill="1" applyAlignment="1" applyProtection="1">
      <alignment horizontal="center"/>
      <protection hidden="1"/>
    </xf>
    <xf numFmtId="167" fontId="31" fillId="12" borderId="30" xfId="0" applyNumberFormat="1" applyFont="1" applyFill="1" applyBorder="1" applyAlignment="1" applyProtection="1">
      <alignment horizontal="center"/>
      <protection hidden="1"/>
    </xf>
    <xf numFmtId="167" fontId="32" fillId="12" borderId="29" xfId="0" applyNumberFormat="1" applyFont="1" applyFill="1" applyBorder="1" applyAlignment="1" applyProtection="1">
      <alignment horizontal="center"/>
      <protection hidden="1"/>
    </xf>
    <xf numFmtId="167" fontId="32" fillId="12" borderId="0" xfId="0" applyNumberFormat="1" applyFont="1" applyFill="1" applyAlignment="1" applyProtection="1">
      <alignment horizontal="center"/>
      <protection hidden="1"/>
    </xf>
    <xf numFmtId="167" fontId="32" fillId="12" borderId="30" xfId="0" applyNumberFormat="1" applyFont="1" applyFill="1" applyBorder="1" applyAlignment="1" applyProtection="1">
      <alignment horizontal="center"/>
      <protection hidden="1"/>
    </xf>
    <xf numFmtId="0" fontId="2" fillId="12" borderId="28" xfId="0" applyFont="1" applyFill="1" applyBorder="1" applyAlignment="1">
      <alignment horizontal="center" vertical="center" wrapText="1"/>
    </xf>
    <xf numFmtId="0" fontId="2" fillId="12" borderId="0" xfId="0" applyFont="1" applyFill="1" applyAlignment="1">
      <alignment horizontal="left" vertical="center" wrapText="1" indent="1"/>
    </xf>
    <xf numFmtId="168" fontId="2" fillId="12" borderId="0" xfId="0" applyNumberFormat="1" applyFont="1" applyFill="1" applyAlignment="1">
      <alignment horizontal="center" vertical="center"/>
    </xf>
    <xf numFmtId="0" fontId="2" fillId="12" borderId="0" xfId="0" applyFont="1" applyFill="1" applyAlignment="1">
      <alignment horizontal="center" vertical="center" wrapText="1"/>
    </xf>
    <xf numFmtId="9" fontId="2" fillId="12" borderId="0" xfId="0" applyNumberFormat="1" applyFont="1" applyFill="1" applyAlignment="1">
      <alignment horizontal="center" vertical="center"/>
    </xf>
    <xf numFmtId="9" fontId="2" fillId="13" borderId="0" xfId="0" applyNumberFormat="1" applyFont="1" applyFill="1" applyAlignment="1">
      <alignment horizontal="center" vertical="center"/>
    </xf>
    <xf numFmtId="168" fontId="2" fillId="13" borderId="0" xfId="0" applyNumberFormat="1" applyFont="1" applyFill="1" applyAlignment="1">
      <alignment horizontal="center" vertical="center"/>
    </xf>
    <xf numFmtId="169" fontId="2" fillId="12" borderId="29" xfId="0" applyNumberFormat="1" applyFont="1" applyFill="1" applyBorder="1" applyAlignment="1" applyProtection="1">
      <alignment horizontal="center" vertical="center"/>
      <protection hidden="1"/>
    </xf>
    <xf numFmtId="169" fontId="2" fillId="12" borderId="0" xfId="0" applyNumberFormat="1" applyFont="1" applyFill="1" applyAlignment="1" applyProtection="1">
      <alignment horizontal="center" vertical="center"/>
      <protection hidden="1"/>
    </xf>
    <xf numFmtId="169" fontId="2" fillId="12" borderId="30" xfId="0" applyNumberFormat="1" applyFont="1" applyFill="1" applyBorder="1" applyAlignment="1" applyProtection="1">
      <alignment horizontal="center" vertical="center"/>
      <protection hidden="1"/>
    </xf>
    <xf numFmtId="0" fontId="0" fillId="0" borderId="0" xfId="0" applyProtection="1">
      <protection locked="0"/>
    </xf>
    <xf numFmtId="0" fontId="33" fillId="14" borderId="31" xfId="0" applyFont="1" applyFill="1" applyBorder="1" applyAlignment="1" applyProtection="1">
      <alignment horizontal="left" vertical="center" indent="1"/>
      <protection locked="0"/>
    </xf>
    <xf numFmtId="0" fontId="34" fillId="14" borderId="32" xfId="0" applyFont="1" applyFill="1" applyBorder="1" applyAlignment="1" applyProtection="1">
      <alignment vertical="center"/>
      <protection locked="0"/>
    </xf>
    <xf numFmtId="0" fontId="33" fillId="14" borderId="32" xfId="0" applyFont="1" applyFill="1" applyBorder="1" applyAlignment="1" applyProtection="1">
      <alignment vertical="center"/>
      <protection locked="0"/>
    </xf>
    <xf numFmtId="170" fontId="33" fillId="14" borderId="32" xfId="0" applyNumberFormat="1" applyFont="1" applyFill="1" applyBorder="1" applyAlignment="1" applyProtection="1">
      <alignment horizontal="center" vertical="center"/>
      <protection locked="0"/>
    </xf>
    <xf numFmtId="49" fontId="33" fillId="14" borderId="32" xfId="0" applyNumberFormat="1" applyFont="1" applyFill="1" applyBorder="1" applyAlignment="1" applyProtection="1">
      <alignment horizontal="center" vertical="center"/>
      <protection locked="0"/>
    </xf>
    <xf numFmtId="0" fontId="33" fillId="14" borderId="32" xfId="0" applyFont="1" applyFill="1" applyBorder="1" applyAlignment="1" applyProtection="1">
      <alignment horizontal="center" vertical="center"/>
      <protection locked="0"/>
    </xf>
    <xf numFmtId="9" fontId="33" fillId="14" borderId="32" xfId="0" applyNumberFormat="1" applyFont="1" applyFill="1" applyBorder="1" applyAlignment="1" applyProtection="1">
      <alignment horizontal="center" vertical="center"/>
      <protection locked="0"/>
    </xf>
    <xf numFmtId="0" fontId="33" fillId="14" borderId="32" xfId="0" applyFont="1" applyFill="1" applyBorder="1" applyAlignment="1">
      <alignment horizontal="center" vertical="center"/>
    </xf>
    <xf numFmtId="170" fontId="33" fillId="14" borderId="32" xfId="0" applyNumberFormat="1" applyFont="1" applyFill="1" applyBorder="1" applyAlignment="1">
      <alignment horizontal="center" vertical="center"/>
    </xf>
    <xf numFmtId="0" fontId="33" fillId="14" borderId="32" xfId="0" applyFont="1" applyFill="1" applyBorder="1" applyAlignment="1">
      <alignment vertical="center"/>
    </xf>
    <xf numFmtId="0" fontId="33" fillId="14" borderId="33" xfId="0" applyFont="1" applyFill="1" applyBorder="1" applyAlignment="1">
      <alignment vertical="center"/>
    </xf>
    <xf numFmtId="0" fontId="33" fillId="14" borderId="34" xfId="0" applyFont="1" applyFill="1" applyBorder="1" applyAlignment="1">
      <alignment vertical="center"/>
    </xf>
    <xf numFmtId="0" fontId="24" fillId="15" borderId="31" xfId="0" applyFont="1" applyFill="1" applyBorder="1" applyAlignment="1" applyProtection="1">
      <alignment horizontal="left" vertical="center" indent="1"/>
      <protection locked="0"/>
    </xf>
    <xf numFmtId="0" fontId="24" fillId="15" borderId="32" xfId="0" applyFont="1" applyFill="1" applyBorder="1" applyAlignment="1" applyProtection="1">
      <alignment vertical="center"/>
      <protection locked="0"/>
    </xf>
    <xf numFmtId="170" fontId="24" fillId="15" borderId="32" xfId="0" applyNumberFormat="1" applyFont="1" applyFill="1" applyBorder="1" applyAlignment="1" applyProtection="1">
      <alignment horizontal="center" vertical="center"/>
      <protection locked="0"/>
    </xf>
    <xf numFmtId="49" fontId="24" fillId="15" borderId="32" xfId="0" applyNumberFormat="1" applyFont="1" applyFill="1" applyBorder="1" applyAlignment="1" applyProtection="1">
      <alignment horizontal="center" vertical="center"/>
      <protection locked="0"/>
    </xf>
    <xf numFmtId="0" fontId="24" fillId="15" borderId="32" xfId="0" applyFont="1" applyFill="1" applyBorder="1" applyAlignment="1" applyProtection="1">
      <alignment horizontal="center" vertical="center"/>
      <protection locked="0"/>
    </xf>
    <xf numFmtId="9" fontId="24" fillId="15" borderId="32" xfId="0" applyNumberFormat="1" applyFont="1" applyFill="1" applyBorder="1" applyAlignment="1" applyProtection="1">
      <alignment horizontal="center" vertical="center"/>
      <protection locked="0"/>
    </xf>
    <xf numFmtId="0" fontId="35" fillId="16" borderId="32" xfId="0" applyFont="1" applyFill="1" applyBorder="1" applyAlignment="1">
      <alignment horizontal="center" vertical="center"/>
    </xf>
    <xf numFmtId="170" fontId="35" fillId="16" borderId="32" xfId="0" applyNumberFormat="1" applyFont="1" applyFill="1" applyBorder="1" applyAlignment="1">
      <alignment horizontal="center" vertical="center"/>
    </xf>
    <xf numFmtId="0" fontId="24" fillId="15" borderId="32" xfId="0" applyFont="1" applyFill="1" applyBorder="1" applyAlignment="1">
      <alignment vertical="center"/>
    </xf>
    <xf numFmtId="0" fontId="24" fillId="15" borderId="33" xfId="0" applyFont="1" applyFill="1" applyBorder="1" applyAlignment="1">
      <alignment vertical="center"/>
    </xf>
    <xf numFmtId="0" fontId="24" fillId="15" borderId="34" xfId="0" applyFont="1" applyFill="1" applyBorder="1" applyAlignment="1">
      <alignment vertical="center"/>
    </xf>
    <xf numFmtId="0" fontId="24" fillId="14" borderId="31" xfId="0" applyFont="1" applyFill="1" applyBorder="1" applyAlignment="1" applyProtection="1">
      <alignment horizontal="left" vertical="center" indent="1"/>
      <protection locked="0"/>
    </xf>
    <xf numFmtId="0" fontId="24" fillId="14" borderId="32" xfId="0" applyFont="1" applyFill="1" applyBorder="1" applyAlignment="1" applyProtection="1">
      <alignment vertical="center"/>
      <protection locked="0"/>
    </xf>
    <xf numFmtId="170" fontId="24" fillId="14" borderId="32" xfId="0" applyNumberFormat="1" applyFont="1" applyFill="1" applyBorder="1" applyAlignment="1" applyProtection="1">
      <alignment horizontal="center" vertical="center"/>
      <protection locked="0"/>
    </xf>
    <xf numFmtId="49" fontId="24" fillId="14" borderId="32" xfId="0" applyNumberFormat="1" applyFont="1" applyFill="1" applyBorder="1" applyAlignment="1" applyProtection="1">
      <alignment horizontal="center" vertical="center"/>
      <protection locked="0"/>
    </xf>
    <xf numFmtId="0" fontId="24" fillId="14" borderId="32" xfId="0" applyFont="1" applyFill="1" applyBorder="1" applyAlignment="1" applyProtection="1">
      <alignment horizontal="center" vertical="center"/>
      <protection locked="0"/>
    </xf>
    <xf numFmtId="9" fontId="24" fillId="14" borderId="32" xfId="0" applyNumberFormat="1" applyFont="1" applyFill="1" applyBorder="1" applyAlignment="1" applyProtection="1">
      <alignment horizontal="center" vertical="center"/>
      <protection locked="0"/>
    </xf>
    <xf numFmtId="0" fontId="24" fillId="14" borderId="32" xfId="0" applyFont="1" applyFill="1" applyBorder="1" applyAlignment="1">
      <alignment vertical="center"/>
    </xf>
    <xf numFmtId="0" fontId="24" fillId="14" borderId="33" xfId="0" applyFont="1" applyFill="1" applyBorder="1" applyAlignment="1">
      <alignment vertical="center"/>
    </xf>
    <xf numFmtId="0" fontId="24" fillId="14" borderId="34" xfId="0" applyFont="1" applyFill="1" applyBorder="1" applyAlignment="1">
      <alignment vertical="center"/>
    </xf>
    <xf numFmtId="0" fontId="24" fillId="14" borderId="35" xfId="0" applyFont="1" applyFill="1" applyBorder="1" applyAlignment="1" applyProtection="1">
      <alignment horizontal="left" vertical="center" indent="1"/>
      <protection locked="0"/>
    </xf>
    <xf numFmtId="0" fontId="24" fillId="14" borderId="36" xfId="0" applyFont="1" applyFill="1" applyBorder="1" applyAlignment="1" applyProtection="1">
      <alignment vertical="center"/>
      <protection locked="0"/>
    </xf>
    <xf numFmtId="170" fontId="24" fillId="14" borderId="36" xfId="0" applyNumberFormat="1" applyFont="1" applyFill="1" applyBorder="1" applyAlignment="1" applyProtection="1">
      <alignment horizontal="center" vertical="center"/>
      <protection locked="0"/>
    </xf>
    <xf numFmtId="49" fontId="24" fillId="14" borderId="36" xfId="0" applyNumberFormat="1" applyFont="1" applyFill="1" applyBorder="1" applyAlignment="1" applyProtection="1">
      <alignment horizontal="center" vertical="center"/>
      <protection locked="0"/>
    </xf>
    <xf numFmtId="0" fontId="24" fillId="14" borderId="36" xfId="0" applyFont="1" applyFill="1" applyBorder="1" applyAlignment="1" applyProtection="1">
      <alignment horizontal="center" vertical="center"/>
      <protection locked="0"/>
    </xf>
    <xf numFmtId="9" fontId="24" fillId="14" borderId="36" xfId="0" applyNumberFormat="1" applyFont="1" applyFill="1" applyBorder="1" applyAlignment="1" applyProtection="1">
      <alignment horizontal="center" vertical="center"/>
      <protection locked="0"/>
    </xf>
    <xf numFmtId="0" fontId="35" fillId="16" borderId="36" xfId="0" applyFont="1" applyFill="1" applyBorder="1" applyAlignment="1">
      <alignment horizontal="center" vertical="center"/>
    </xf>
    <xf numFmtId="170" fontId="35" fillId="16" borderId="36" xfId="0" applyNumberFormat="1" applyFont="1" applyFill="1" applyBorder="1" applyAlignment="1">
      <alignment horizontal="center" vertical="center"/>
    </xf>
    <xf numFmtId="0" fontId="24" fillId="14" borderId="36" xfId="0" applyFont="1" applyFill="1" applyBorder="1" applyAlignment="1">
      <alignment vertical="center"/>
    </xf>
    <xf numFmtId="0" fontId="24" fillId="14" borderId="37" xfId="0" applyFont="1" applyFill="1" applyBorder="1" applyAlignment="1">
      <alignment vertical="center"/>
    </xf>
    <xf numFmtId="0" fontId="24" fillId="14" borderId="38" xfId="0" applyFont="1" applyFill="1" applyBorder="1" applyAlignment="1">
      <alignment vertical="center"/>
    </xf>
    <xf numFmtId="0" fontId="24" fillId="15" borderId="39" xfId="0" applyFont="1" applyFill="1" applyBorder="1" applyAlignment="1" applyProtection="1">
      <alignment horizontal="left" vertical="center" indent="1"/>
      <protection locked="0"/>
    </xf>
    <xf numFmtId="0" fontId="24" fillId="15" borderId="40" xfId="0" applyFont="1" applyFill="1" applyBorder="1" applyAlignment="1" applyProtection="1">
      <alignment vertical="center"/>
      <protection locked="0"/>
    </xf>
    <xf numFmtId="170" fontId="24" fillId="15" borderId="40" xfId="0" applyNumberFormat="1" applyFont="1" applyFill="1" applyBorder="1" applyAlignment="1" applyProtection="1">
      <alignment horizontal="center" vertical="center"/>
      <protection locked="0"/>
    </xf>
    <xf numFmtId="49" fontId="24" fillId="15" borderId="40" xfId="0" applyNumberFormat="1" applyFont="1" applyFill="1" applyBorder="1" applyAlignment="1" applyProtection="1">
      <alignment horizontal="center" vertical="center"/>
      <protection locked="0"/>
    </xf>
    <xf numFmtId="0" fontId="24" fillId="15" borderId="40" xfId="0" applyFont="1" applyFill="1" applyBorder="1" applyAlignment="1" applyProtection="1">
      <alignment horizontal="center" vertical="center"/>
      <protection locked="0"/>
    </xf>
    <xf numFmtId="9" fontId="24" fillId="15" borderId="40" xfId="0" applyNumberFormat="1" applyFont="1" applyFill="1" applyBorder="1" applyAlignment="1" applyProtection="1">
      <alignment horizontal="center" vertical="center"/>
      <protection locked="0"/>
    </xf>
    <xf numFmtId="0" fontId="35" fillId="16" borderId="40" xfId="0" applyFont="1" applyFill="1" applyBorder="1" applyAlignment="1">
      <alignment horizontal="center" vertical="center"/>
    </xf>
    <xf numFmtId="170" fontId="35" fillId="16" borderId="40" xfId="0" applyNumberFormat="1" applyFont="1" applyFill="1" applyBorder="1" applyAlignment="1">
      <alignment horizontal="center" vertical="center"/>
    </xf>
    <xf numFmtId="0" fontId="24" fillId="15" borderId="40" xfId="0" applyFont="1" applyFill="1" applyBorder="1" applyAlignment="1">
      <alignment vertical="center"/>
    </xf>
    <xf numFmtId="0" fontId="24" fillId="15" borderId="41" xfId="0" applyFont="1" applyFill="1" applyBorder="1" applyAlignment="1">
      <alignment vertical="center"/>
    </xf>
    <xf numFmtId="0" fontId="24" fillId="15" borderId="42" xfId="0" applyFont="1" applyFill="1" applyBorder="1" applyAlignment="1">
      <alignment vertical="center"/>
    </xf>
    <xf numFmtId="0" fontId="24" fillId="0" borderId="0" xfId="0" applyFont="1"/>
    <xf numFmtId="0" fontId="12" fillId="0" borderId="0" xfId="0" applyFont="1" applyAlignment="1">
      <alignment horizontal="center"/>
    </xf>
    <xf numFmtId="167" fontId="31" fillId="12" borderId="29" xfId="0" applyNumberFormat="1" applyFont="1" applyFill="1" applyBorder="1" applyAlignment="1">
      <alignment horizontal="center"/>
    </xf>
    <xf numFmtId="167" fontId="31" fillId="12" borderId="0" xfId="0" applyNumberFormat="1" applyFont="1" applyFill="1" applyAlignment="1">
      <alignment horizontal="center"/>
    </xf>
    <xf numFmtId="167" fontId="31" fillId="12" borderId="30" xfId="0" applyNumberFormat="1" applyFont="1" applyFill="1" applyBorder="1" applyAlignment="1">
      <alignment horizontal="center"/>
    </xf>
    <xf numFmtId="49" fontId="2" fillId="12" borderId="0" xfId="0" applyNumberFormat="1" applyFont="1" applyFill="1" applyAlignment="1">
      <alignment horizontal="center" vertical="center"/>
    </xf>
    <xf numFmtId="169" fontId="2" fillId="12" borderId="29" xfId="0" applyNumberFormat="1" applyFont="1" applyFill="1" applyBorder="1" applyAlignment="1">
      <alignment horizontal="center" vertical="center"/>
    </xf>
    <xf numFmtId="169" fontId="2" fillId="12" borderId="0" xfId="0" applyNumberFormat="1" applyFont="1" applyFill="1" applyAlignment="1">
      <alignment horizontal="center" vertical="center"/>
    </xf>
    <xf numFmtId="169" fontId="2" fillId="12" borderId="30" xfId="0" applyNumberFormat="1" applyFont="1" applyFill="1" applyBorder="1" applyAlignment="1">
      <alignment horizontal="center" vertical="center"/>
    </xf>
    <xf numFmtId="0" fontId="37" fillId="15" borderId="43" xfId="0" applyFont="1" applyFill="1" applyBorder="1" applyAlignment="1" applyProtection="1">
      <alignment horizontal="center" vertical="center"/>
      <protection locked="0"/>
    </xf>
    <xf numFmtId="0" fontId="37" fillId="15" borderId="43" xfId="0" applyFont="1" applyFill="1" applyBorder="1" applyAlignment="1" applyProtection="1">
      <alignment horizontal="left" vertical="center" indent="1"/>
      <protection locked="0"/>
    </xf>
    <xf numFmtId="0" fontId="37" fillId="15" borderId="43" xfId="0" applyFont="1" applyFill="1" applyBorder="1" applyAlignment="1" applyProtection="1">
      <alignment horizontal="left" vertical="center"/>
      <protection locked="0"/>
    </xf>
    <xf numFmtId="1" fontId="37" fillId="15" borderId="43" xfId="0" applyNumberFormat="1" applyFont="1" applyFill="1" applyBorder="1" applyAlignment="1">
      <alignment horizontal="center" vertical="center" indent="1"/>
    </xf>
    <xf numFmtId="1" fontId="38" fillId="15" borderId="43" xfId="0" applyNumberFormat="1" applyFont="1" applyFill="1" applyBorder="1" applyAlignment="1">
      <alignment horizontal="center" vertical="center"/>
    </xf>
    <xf numFmtId="166" fontId="39" fillId="15" borderId="43" xfId="0" applyNumberFormat="1" applyFont="1" applyFill="1" applyBorder="1" applyAlignment="1">
      <alignment horizontal="center" vertical="center"/>
    </xf>
    <xf numFmtId="0" fontId="38" fillId="15" borderId="43" xfId="0" applyFont="1" applyFill="1" applyBorder="1" applyAlignment="1">
      <alignment horizontal="center" vertical="center"/>
    </xf>
    <xf numFmtId="171" fontId="40" fillId="0" borderId="44" xfId="0" applyNumberFormat="1" applyFont="1" applyBorder="1" applyAlignment="1">
      <alignment horizontal="center" vertical="center"/>
    </xf>
    <xf numFmtId="0" fontId="37" fillId="15" borderId="44" xfId="0" applyFont="1" applyFill="1" applyBorder="1" applyAlignment="1" applyProtection="1">
      <alignment horizontal="center" vertical="center"/>
      <protection locked="0"/>
    </xf>
    <xf numFmtId="0" fontId="37" fillId="15" borderId="44" xfId="0" applyFont="1" applyFill="1" applyBorder="1" applyAlignment="1" applyProtection="1">
      <alignment horizontal="left" vertical="center" indent="1"/>
      <protection locked="0"/>
    </xf>
    <xf numFmtId="0" fontId="37" fillId="15" borderId="44" xfId="0" applyFont="1" applyFill="1" applyBorder="1" applyAlignment="1" applyProtection="1">
      <alignment horizontal="left" vertical="center"/>
      <protection locked="0"/>
    </xf>
    <xf numFmtId="1" fontId="37" fillId="15" borderId="44" xfId="0" applyNumberFormat="1" applyFont="1" applyFill="1" applyBorder="1" applyAlignment="1">
      <alignment horizontal="center" vertical="center" indent="1"/>
    </xf>
    <xf numFmtId="1" fontId="38" fillId="15" borderId="44" xfId="0" applyNumberFormat="1" applyFont="1" applyFill="1" applyBorder="1" applyAlignment="1">
      <alignment horizontal="center" vertical="center"/>
    </xf>
    <xf numFmtId="166" fontId="39" fillId="15" borderId="44" xfId="0" applyNumberFormat="1" applyFont="1" applyFill="1" applyBorder="1" applyAlignment="1">
      <alignment horizontal="center" vertical="center"/>
    </xf>
    <xf numFmtId="0" fontId="38" fillId="15" borderId="44" xfId="0" applyFont="1" applyFill="1" applyBorder="1" applyAlignment="1" applyProtection="1">
      <alignment horizontal="left" vertical="center"/>
      <protection locked="0"/>
    </xf>
    <xf numFmtId="0" fontId="41" fillId="0" borderId="0" xfId="0" applyFont="1"/>
    <xf numFmtId="0" fontId="42" fillId="0" borderId="0" xfId="0" applyFont="1"/>
    <xf numFmtId="0" fontId="43" fillId="0" borderId="0" xfId="0" applyFont="1"/>
    <xf numFmtId="0" fontId="44" fillId="12" borderId="0" xfId="0" applyFont="1" applyFill="1"/>
    <xf numFmtId="0" fontId="41" fillId="0" borderId="0" xfId="0" applyFont="1" applyAlignment="1">
      <alignment wrapText="1"/>
    </xf>
    <xf numFmtId="0" fontId="41" fillId="17" borderId="0" xfId="0" applyFont="1" applyFill="1" applyAlignment="1">
      <alignment wrapText="1"/>
    </xf>
    <xf numFmtId="0" fontId="45" fillId="18" borderId="0" xfId="0" applyFont="1" applyFill="1"/>
    <xf numFmtId="0" fontId="41" fillId="18" borderId="0" xfId="0" applyFont="1" applyFill="1"/>
    <xf numFmtId="0" fontId="49" fillId="20" borderId="48" xfId="0" applyFont="1" applyFill="1" applyBorder="1" applyAlignment="1">
      <alignment horizontal="left" vertical="center" wrapText="1" indent="1"/>
    </xf>
    <xf numFmtId="0" fontId="49" fillId="21" borderId="0" xfId="0" applyFont="1" applyFill="1" applyAlignment="1">
      <alignment horizontal="left" vertical="center" wrapText="1" indent="1"/>
    </xf>
    <xf numFmtId="0" fontId="49" fillId="20" borderId="49" xfId="0" applyFont="1" applyFill="1" applyBorder="1" applyAlignment="1">
      <alignment horizontal="left" vertical="center" wrapText="1" indent="1"/>
    </xf>
    <xf numFmtId="0" fontId="50" fillId="22" borderId="48" xfId="0" applyFont="1" applyFill="1" applyBorder="1" applyAlignment="1">
      <alignment horizontal="left" vertical="center" wrapText="1" indent="1"/>
    </xf>
    <xf numFmtId="0" fontId="50" fillId="22" borderId="0" xfId="0" applyFont="1" applyFill="1" applyAlignment="1">
      <alignment horizontal="left" vertical="center" wrapText="1" indent="1"/>
    </xf>
    <xf numFmtId="0" fontId="51" fillId="22" borderId="49" xfId="0" applyFont="1" applyFill="1" applyBorder="1" applyAlignment="1">
      <alignment horizontal="left" vertical="center" wrapText="1" indent="1"/>
    </xf>
    <xf numFmtId="0" fontId="50" fillId="23" borderId="48" xfId="0" applyFont="1" applyFill="1" applyBorder="1" applyAlignment="1">
      <alignment horizontal="left" vertical="center" wrapText="1" indent="1"/>
    </xf>
    <xf numFmtId="0" fontId="50" fillId="23" borderId="0" xfId="0" applyFont="1" applyFill="1" applyAlignment="1">
      <alignment horizontal="left" vertical="center" wrapText="1" indent="1"/>
    </xf>
    <xf numFmtId="0" fontId="51" fillId="23" borderId="49" xfId="0" applyFont="1" applyFill="1" applyBorder="1" applyAlignment="1">
      <alignment horizontal="left" vertical="center" wrapText="1" indent="1"/>
    </xf>
    <xf numFmtId="0" fontId="50" fillId="24" borderId="48" xfId="0" applyFont="1" applyFill="1" applyBorder="1" applyAlignment="1">
      <alignment horizontal="left" vertical="center" wrapText="1" indent="1"/>
    </xf>
    <xf numFmtId="0" fontId="50" fillId="24" borderId="0" xfId="0" applyFont="1" applyFill="1" applyAlignment="1">
      <alignment horizontal="left" vertical="center" wrapText="1" indent="1"/>
    </xf>
    <xf numFmtId="0" fontId="51" fillId="24" borderId="49" xfId="0" applyFont="1" applyFill="1" applyBorder="1" applyAlignment="1">
      <alignment horizontal="left" vertical="center" wrapText="1" indent="1"/>
    </xf>
    <xf numFmtId="0" fontId="50" fillId="0" borderId="48" xfId="0" applyFont="1" applyBorder="1" applyAlignment="1">
      <alignment horizontal="left" vertical="center" indent="1"/>
    </xf>
    <xf numFmtId="0" fontId="50" fillId="0" borderId="0" xfId="0" applyFont="1" applyAlignment="1">
      <alignment horizontal="left" vertical="center" indent="1"/>
    </xf>
    <xf numFmtId="0" fontId="50" fillId="0" borderId="49" xfId="0" applyFont="1" applyBorder="1" applyAlignment="1">
      <alignment horizontal="left" vertical="center" indent="1"/>
    </xf>
    <xf numFmtId="0" fontId="50" fillId="23" borderId="50" xfId="0" applyFont="1" applyFill="1" applyBorder="1" applyAlignment="1">
      <alignment horizontal="left" vertical="center" wrapText="1" indent="1"/>
    </xf>
    <xf numFmtId="0" fontId="50" fillId="23" borderId="51" xfId="0" applyFont="1" applyFill="1" applyBorder="1" applyAlignment="1">
      <alignment horizontal="left" vertical="center" wrapText="1" indent="1"/>
    </xf>
    <xf numFmtId="0" fontId="51" fillId="23" borderId="52" xfId="0" applyFont="1" applyFill="1" applyBorder="1" applyAlignment="1">
      <alignment horizontal="left" vertical="center" wrapText="1" indent="1"/>
    </xf>
    <xf numFmtId="0" fontId="0" fillId="25" borderId="0" xfId="0" applyFill="1"/>
    <xf numFmtId="0" fontId="54" fillId="0" borderId="0" xfId="3" applyFont="1"/>
    <xf numFmtId="0" fontId="55" fillId="0" borderId="0" xfId="3" applyFont="1"/>
    <xf numFmtId="0" fontId="57" fillId="28" borderId="0" xfId="3" applyFont="1" applyFill="1"/>
    <xf numFmtId="0" fontId="55" fillId="28" borderId="0" xfId="3" applyFont="1" applyFill="1"/>
    <xf numFmtId="0" fontId="57" fillId="29" borderId="0" xfId="3" applyFont="1" applyFill="1"/>
    <xf numFmtId="0" fontId="55" fillId="29" borderId="0" xfId="3" applyFont="1" applyFill="1"/>
    <xf numFmtId="0" fontId="58" fillId="28" borderId="0" xfId="3" applyFont="1" applyFill="1" applyAlignment="1">
      <alignment horizontal="right" vertical="center"/>
    </xf>
    <xf numFmtId="0" fontId="59" fillId="28" borderId="0" xfId="3" applyFont="1" applyFill="1" applyAlignment="1">
      <alignment vertical="center"/>
    </xf>
    <xf numFmtId="0" fontId="55" fillId="28" borderId="0" xfId="3" applyFont="1" applyFill="1" applyAlignment="1">
      <alignment vertical="center"/>
    </xf>
    <xf numFmtId="0" fontId="60" fillId="28" borderId="0" xfId="3" applyFont="1" applyFill="1" applyAlignment="1">
      <alignment horizontal="right" vertical="center"/>
    </xf>
    <xf numFmtId="0" fontId="61" fillId="28" borderId="0" xfId="3" applyFont="1" applyFill="1" applyAlignment="1">
      <alignment vertical="center"/>
    </xf>
    <xf numFmtId="0" fontId="60" fillId="28" borderId="0" xfId="3" applyFont="1" applyFill="1" applyAlignment="1">
      <alignment horizontal="right" vertical="center" wrapText="1"/>
    </xf>
    <xf numFmtId="0" fontId="55" fillId="28" borderId="0" xfId="3" applyFont="1" applyFill="1" applyAlignment="1">
      <alignment vertical="center" wrapText="1"/>
    </xf>
    <xf numFmtId="0" fontId="62" fillId="28" borderId="0" xfId="3" applyFont="1" applyFill="1" applyAlignment="1">
      <alignment vertical="center"/>
    </xf>
    <xf numFmtId="0" fontId="63" fillId="28" borderId="0" xfId="3" applyFont="1" applyFill="1" applyAlignment="1">
      <alignment vertical="center"/>
    </xf>
    <xf numFmtId="0" fontId="55" fillId="28" borderId="0" xfId="3" applyFont="1" applyFill="1" applyAlignment="1">
      <alignment horizontal="right" vertical="center"/>
    </xf>
    <xf numFmtId="0" fontId="55" fillId="28" borderId="0" xfId="3" applyFont="1" applyFill="1" applyAlignment="1">
      <alignment horizontal="right" vertical="center" wrapText="1"/>
    </xf>
    <xf numFmtId="0" fontId="60" fillId="29" borderId="0" xfId="3" applyFont="1" applyFill="1" applyAlignment="1">
      <alignment horizontal="right" vertical="center"/>
    </xf>
    <xf numFmtId="0" fontId="55" fillId="29" borderId="0" xfId="3" applyFont="1" applyFill="1" applyAlignment="1">
      <alignment vertical="center"/>
    </xf>
    <xf numFmtId="0" fontId="64" fillId="0" borderId="0" xfId="0" applyFont="1"/>
    <xf numFmtId="0" fontId="65" fillId="30" borderId="0" xfId="0" applyFont="1" applyFill="1" applyAlignment="1">
      <alignment horizontal="center" vertical="center"/>
    </xf>
    <xf numFmtId="0" fontId="0" fillId="31" borderId="0" xfId="0" applyFill="1" applyAlignment="1">
      <alignment horizontal="center"/>
    </xf>
    <xf numFmtId="0" fontId="66" fillId="31" borderId="0" xfId="0" applyFont="1" applyFill="1" applyAlignment="1">
      <alignment horizontal="center"/>
    </xf>
    <xf numFmtId="0" fontId="67" fillId="31" borderId="0" xfId="0" applyFont="1" applyFill="1" applyAlignment="1">
      <alignment horizontal="center"/>
    </xf>
    <xf numFmtId="0" fontId="68" fillId="31" borderId="0" xfId="0" applyFont="1" applyFill="1" applyAlignment="1">
      <alignment horizontal="center"/>
    </xf>
    <xf numFmtId="172" fontId="69" fillId="0" borderId="0" xfId="3" applyNumberFormat="1" applyFont="1" applyProtection="1">
      <protection hidden="1"/>
    </xf>
    <xf numFmtId="0" fontId="70" fillId="31" borderId="0" xfId="0" applyFont="1" applyFill="1" applyAlignment="1">
      <alignment horizontal="center"/>
    </xf>
    <xf numFmtId="0" fontId="71" fillId="32" borderId="0" xfId="0" applyFont="1" applyFill="1" applyAlignment="1">
      <alignment horizontal="center" vertical="center"/>
    </xf>
    <xf numFmtId="0" fontId="72" fillId="0" borderId="0" xfId="0" applyFont="1" applyAlignment="1">
      <alignment vertical="center" wrapText="1"/>
    </xf>
    <xf numFmtId="0" fontId="41" fillId="0" borderId="0" xfId="0" applyFont="1" applyAlignment="1">
      <alignment vertical="center" wrapText="1"/>
    </xf>
    <xf numFmtId="0" fontId="43" fillId="0" borderId="0" xfId="0" applyFont="1" applyAlignment="1">
      <alignment vertical="center" wrapText="1"/>
    </xf>
    <xf numFmtId="0" fontId="73" fillId="0" borderId="0" xfId="0" applyFont="1" applyAlignment="1">
      <alignment vertical="center" wrapText="1"/>
    </xf>
    <xf numFmtId="167" fontId="31" fillId="12" borderId="26" xfId="0" applyNumberFormat="1" applyFont="1" applyFill="1" applyBorder="1" applyAlignment="1">
      <alignment horizontal="center"/>
    </xf>
    <xf numFmtId="167" fontId="31" fillId="12" borderId="25" xfId="0" applyNumberFormat="1" applyFont="1" applyFill="1" applyBorder="1" applyAlignment="1">
      <alignment horizontal="center"/>
    </xf>
    <xf numFmtId="167" fontId="31" fillId="12" borderId="27" xfId="0" applyNumberFormat="1" applyFont="1" applyFill="1" applyBorder="1" applyAlignment="1">
      <alignment horizontal="center"/>
    </xf>
    <xf numFmtId="0" fontId="30" fillId="12" borderId="24" xfId="0" applyFont="1" applyFill="1" applyBorder="1" applyAlignment="1">
      <alignment horizontal="left" vertical="center" indent="2"/>
    </xf>
    <xf numFmtId="0" fontId="30" fillId="12" borderId="25" xfId="0" applyFont="1" applyFill="1" applyBorder="1" applyAlignment="1">
      <alignment horizontal="left" vertical="center" indent="2"/>
    </xf>
    <xf numFmtId="0" fontId="30" fillId="12" borderId="28" xfId="0" applyFont="1" applyFill="1" applyBorder="1" applyAlignment="1">
      <alignment horizontal="left" vertical="center" indent="2"/>
    </xf>
    <xf numFmtId="0" fontId="30" fillId="12" borderId="0" xfId="0" applyFont="1" applyFill="1" applyAlignment="1">
      <alignment horizontal="left" vertical="center" indent="2"/>
    </xf>
    <xf numFmtId="0" fontId="31" fillId="12" borderId="26" xfId="0" applyFont="1" applyFill="1" applyBorder="1" applyAlignment="1" applyProtection="1">
      <alignment horizontal="center"/>
      <protection hidden="1"/>
    </xf>
    <xf numFmtId="0" fontId="31" fillId="12" borderId="25" xfId="0" applyFont="1" applyFill="1" applyBorder="1" applyAlignment="1" applyProtection="1">
      <alignment horizontal="center"/>
      <protection hidden="1"/>
    </xf>
    <xf numFmtId="0" fontId="31" fillId="12" borderId="27" xfId="0" applyFont="1" applyFill="1" applyBorder="1" applyAlignment="1" applyProtection="1">
      <alignment horizontal="center"/>
      <protection hidden="1"/>
    </xf>
    <xf numFmtId="167" fontId="31" fillId="12" borderId="26" xfId="0" applyNumberFormat="1" applyFont="1" applyFill="1" applyBorder="1" applyAlignment="1" applyProtection="1">
      <alignment horizontal="center"/>
      <protection hidden="1"/>
    </xf>
    <xf numFmtId="167" fontId="31" fillId="12" borderId="25" xfId="0" applyNumberFormat="1" applyFont="1" applyFill="1" applyBorder="1" applyAlignment="1" applyProtection="1">
      <alignment horizontal="center"/>
      <protection hidden="1"/>
    </xf>
    <xf numFmtId="167" fontId="31" fillId="12" borderId="27" xfId="0" applyNumberFormat="1" applyFont="1" applyFill="1" applyBorder="1" applyAlignment="1" applyProtection="1">
      <alignment horizontal="center"/>
      <protection hidden="1"/>
    </xf>
    <xf numFmtId="167" fontId="32" fillId="12" borderId="26" xfId="0" applyNumberFormat="1" applyFont="1" applyFill="1" applyBorder="1" applyAlignment="1" applyProtection="1">
      <alignment horizontal="center"/>
      <protection hidden="1"/>
    </xf>
    <xf numFmtId="167" fontId="32" fillId="12" borderId="25" xfId="0" applyNumberFormat="1" applyFont="1" applyFill="1" applyBorder="1" applyAlignment="1" applyProtection="1">
      <alignment horizontal="center"/>
      <protection hidden="1"/>
    </xf>
    <xf numFmtId="167" fontId="32" fillId="12" borderId="27" xfId="0" applyNumberFormat="1" applyFont="1" applyFill="1" applyBorder="1" applyAlignment="1" applyProtection="1">
      <alignment horizontal="center"/>
      <protection hidden="1"/>
    </xf>
    <xf numFmtId="168" fontId="36" fillId="12" borderId="0" xfId="0" applyNumberFormat="1" applyFont="1" applyFill="1" applyAlignment="1">
      <alignment horizontal="center" vertical="center"/>
    </xf>
    <xf numFmtId="0" fontId="31" fillId="12" borderId="26" xfId="0" applyFont="1" applyFill="1" applyBorder="1" applyAlignment="1">
      <alignment horizontal="center"/>
    </xf>
    <xf numFmtId="0" fontId="31" fillId="12" borderId="25" xfId="0" applyFont="1" applyFill="1" applyBorder="1" applyAlignment="1">
      <alignment horizontal="center"/>
    </xf>
    <xf numFmtId="0" fontId="31" fillId="12" borderId="27" xfId="0" applyFont="1" applyFill="1" applyBorder="1" applyAlignment="1">
      <alignment horizontal="center"/>
    </xf>
    <xf numFmtId="0" fontId="22" fillId="4" borderId="6" xfId="0" applyFont="1" applyFill="1" applyBorder="1" applyAlignment="1">
      <alignment horizontal="center" vertical="center" textRotation="90" wrapText="1"/>
    </xf>
    <xf numFmtId="0" fontId="22" fillId="4" borderId="13" xfId="0" applyFont="1" applyFill="1" applyBorder="1" applyAlignment="1">
      <alignment horizontal="center" vertical="center" textRotation="90"/>
    </xf>
    <xf numFmtId="0" fontId="22" fillId="4" borderId="19" xfId="0" applyFont="1" applyFill="1" applyBorder="1" applyAlignment="1">
      <alignment horizontal="center" vertical="center" textRotation="90"/>
    </xf>
    <xf numFmtId="0" fontId="24" fillId="9" borderId="8" xfId="0" applyFont="1" applyFill="1" applyBorder="1" applyAlignment="1" applyProtection="1">
      <alignment horizontal="left" vertical="center" indent="1"/>
      <protection locked="0"/>
    </xf>
    <xf numFmtId="6" fontId="24" fillId="9" borderId="9" xfId="0" applyNumberFormat="1" applyFont="1" applyFill="1" applyBorder="1" applyAlignment="1" applyProtection="1">
      <alignment horizontal="left" vertical="center" indent="1"/>
      <protection locked="0"/>
    </xf>
    <xf numFmtId="0" fontId="25" fillId="3" borderId="10" xfId="0" applyFont="1" applyFill="1" applyBorder="1" applyAlignment="1">
      <alignment horizontal="center" vertical="center" wrapText="1"/>
    </xf>
    <xf numFmtId="0" fontId="25" fillId="3" borderId="11" xfId="0" applyFont="1" applyFill="1" applyBorder="1" applyAlignment="1">
      <alignment horizontal="center" vertical="center"/>
    </xf>
    <xf numFmtId="0" fontId="25" fillId="3" borderId="16" xfId="0" applyFont="1" applyFill="1" applyBorder="1" applyAlignment="1">
      <alignment horizontal="center" vertical="center"/>
    </xf>
    <xf numFmtId="0" fontId="25" fillId="3" borderId="0" xfId="0" applyFont="1" applyFill="1" applyAlignment="1">
      <alignment horizontal="center" vertical="center"/>
    </xf>
    <xf numFmtId="0" fontId="25" fillId="3" borderId="21" xfId="0" applyFont="1" applyFill="1" applyBorder="1" applyAlignment="1">
      <alignment horizontal="center" vertical="center"/>
    </xf>
    <xf numFmtId="0" fontId="25" fillId="3" borderId="22" xfId="0" applyFont="1" applyFill="1" applyBorder="1" applyAlignment="1">
      <alignment horizontal="center" vertical="center"/>
    </xf>
    <xf numFmtId="0" fontId="26" fillId="9" borderId="11" xfId="0" applyFont="1" applyFill="1" applyBorder="1" applyAlignment="1" applyProtection="1">
      <alignment horizontal="center" vertical="center" wrapText="1"/>
      <protection locked="0"/>
    </xf>
    <xf numFmtId="0" fontId="26" fillId="9" borderId="12" xfId="0" applyFont="1" applyFill="1" applyBorder="1" applyAlignment="1" applyProtection="1">
      <alignment horizontal="center" vertical="center" wrapText="1"/>
      <protection locked="0"/>
    </xf>
    <xf numFmtId="0" fontId="26" fillId="9" borderId="0" xfId="0" applyFont="1" applyFill="1" applyAlignment="1" applyProtection="1">
      <alignment horizontal="center" vertical="center" wrapText="1"/>
      <protection locked="0"/>
    </xf>
    <xf numFmtId="0" fontId="26" fillId="9" borderId="17" xfId="0" applyFont="1" applyFill="1" applyBorder="1" applyAlignment="1" applyProtection="1">
      <alignment horizontal="center" vertical="center" wrapText="1"/>
      <protection locked="0"/>
    </xf>
    <xf numFmtId="0" fontId="26" fillId="9" borderId="22" xfId="0" applyFont="1" applyFill="1" applyBorder="1" applyAlignment="1" applyProtection="1">
      <alignment horizontal="center" vertical="center" wrapText="1"/>
      <protection locked="0"/>
    </xf>
    <xf numFmtId="0" fontId="26" fillId="9" borderId="23" xfId="0" applyFont="1" applyFill="1" applyBorder="1" applyAlignment="1" applyProtection="1">
      <alignment horizontal="center" vertical="center" wrapText="1"/>
      <protection locked="0"/>
    </xf>
    <xf numFmtId="0" fontId="24" fillId="9" borderId="15" xfId="0" applyFont="1" applyFill="1" applyBorder="1" applyAlignment="1" applyProtection="1">
      <alignment horizontal="left" vertical="center" indent="1"/>
      <protection locked="0"/>
    </xf>
    <xf numFmtId="0" fontId="7" fillId="7" borderId="0" xfId="0" applyFont="1" applyFill="1" applyAlignment="1">
      <alignment horizontal="center" vertical="center"/>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9" fontId="10" fillId="3" borderId="2" xfId="1" applyFont="1" applyFill="1" applyBorder="1" applyAlignment="1" applyProtection="1">
      <alignment horizontal="center" vertical="center"/>
      <protection hidden="1"/>
    </xf>
    <xf numFmtId="9" fontId="10" fillId="3" borderId="0" xfId="1" applyFont="1" applyFill="1" applyBorder="1" applyAlignment="1" applyProtection="1">
      <alignment horizontal="center" vertical="center"/>
      <protection hidden="1"/>
    </xf>
    <xf numFmtId="9" fontId="10" fillId="3" borderId="5" xfId="1" applyFont="1" applyFill="1" applyBorder="1" applyAlignment="1" applyProtection="1">
      <alignment horizontal="center" vertical="center"/>
      <protection hidden="1"/>
    </xf>
    <xf numFmtId="0" fontId="14" fillId="4" borderId="0" xfId="0" applyFont="1" applyFill="1" applyAlignment="1" applyProtection="1">
      <alignment horizontal="center" vertical="center"/>
      <protection hidden="1"/>
    </xf>
    <xf numFmtId="0" fontId="14" fillId="3" borderId="0" xfId="0" applyFont="1" applyFill="1" applyAlignment="1" applyProtection="1">
      <alignment horizontal="center" vertical="center"/>
      <protection hidden="1"/>
    </xf>
    <xf numFmtId="0" fontId="15" fillId="4" borderId="0" xfId="0" applyFont="1" applyFill="1" applyAlignment="1" applyProtection="1">
      <alignment horizontal="center" vertical="center"/>
      <protection hidden="1"/>
    </xf>
    <xf numFmtId="0" fontId="16" fillId="5" borderId="0" xfId="0" applyFont="1" applyFill="1" applyAlignment="1" applyProtection="1">
      <alignment horizontal="center" vertical="center"/>
      <protection hidden="1"/>
    </xf>
    <xf numFmtId="0" fontId="17" fillId="6"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6" fillId="6" borderId="0" xfId="0" applyFont="1" applyFill="1" applyAlignment="1">
      <alignment horizontal="center" vertical="center"/>
    </xf>
    <xf numFmtId="0" fontId="2" fillId="2" borderId="0" xfId="0" applyFont="1" applyFill="1" applyAlignment="1">
      <alignment horizontal="center" vertical="center"/>
    </xf>
    <xf numFmtId="0" fontId="4" fillId="4" borderId="0" xfId="0" applyFont="1" applyFill="1" applyAlignment="1">
      <alignment horizontal="center" vertical="center"/>
    </xf>
    <xf numFmtId="0" fontId="4" fillId="3" borderId="0" xfId="0" applyFont="1" applyFill="1" applyAlignment="1">
      <alignment horizontal="center" vertical="center"/>
    </xf>
    <xf numFmtId="0" fontId="5" fillId="5" borderId="0" xfId="0" applyFont="1" applyFill="1" applyAlignment="1">
      <alignment horizontal="center" vertical="center"/>
    </xf>
    <xf numFmtId="0" fontId="47" fillId="2" borderId="0" xfId="2" applyFont="1" applyFill="1" applyAlignment="1">
      <alignment horizontal="center" vertical="center"/>
    </xf>
    <xf numFmtId="0" fontId="48" fillId="19" borderId="45" xfId="0" applyFont="1" applyFill="1" applyBorder="1" applyAlignment="1">
      <alignment horizontal="center" vertical="center"/>
    </xf>
    <xf numFmtId="0" fontId="48" fillId="19" borderId="46" xfId="0" applyFont="1" applyFill="1" applyBorder="1" applyAlignment="1">
      <alignment horizontal="center" vertical="center"/>
    </xf>
    <xf numFmtId="0" fontId="48" fillId="19" borderId="47" xfId="0" applyFont="1" applyFill="1" applyBorder="1" applyAlignment="1">
      <alignment horizontal="center" vertical="center"/>
    </xf>
    <xf numFmtId="0" fontId="48" fillId="19" borderId="48" xfId="0" applyFont="1" applyFill="1" applyBorder="1" applyAlignment="1">
      <alignment horizontal="center" vertical="center"/>
    </xf>
    <xf numFmtId="0" fontId="48" fillId="19" borderId="0" xfId="0" applyFont="1" applyFill="1" applyAlignment="1">
      <alignment horizontal="center" vertical="center"/>
    </xf>
    <xf numFmtId="0" fontId="48" fillId="19" borderId="49" xfId="0" applyFont="1" applyFill="1" applyBorder="1" applyAlignment="1">
      <alignment horizontal="center" vertical="center"/>
    </xf>
    <xf numFmtId="0" fontId="61" fillId="28" borderId="0" xfId="3" applyFont="1" applyFill="1" applyAlignment="1">
      <alignment horizontal="left" vertical="center" wrapText="1"/>
    </xf>
    <xf numFmtId="0" fontId="55" fillId="28" borderId="0" xfId="3" applyFont="1" applyFill="1" applyAlignment="1">
      <alignment horizontal="left" vertical="center" wrapText="1"/>
    </xf>
    <xf numFmtId="0" fontId="56" fillId="2" borderId="0" xfId="3" applyFont="1" applyFill="1" applyAlignment="1">
      <alignment horizontal="center" vertical="center"/>
    </xf>
    <xf numFmtId="0" fontId="56" fillId="26" borderId="0" xfId="3" applyFont="1" applyFill="1" applyAlignment="1">
      <alignment horizontal="left" vertical="center" indent="1"/>
    </xf>
    <xf numFmtId="0" fontId="56" fillId="27" borderId="0" xfId="3" applyFont="1" applyFill="1" applyAlignment="1">
      <alignment horizontal="center"/>
    </xf>
    <xf numFmtId="0" fontId="55" fillId="28" borderId="0" xfId="3" applyFont="1" applyFill="1" applyAlignment="1">
      <alignment horizontal="left" vertical="top" wrapText="1"/>
    </xf>
  </cellXfs>
  <cellStyles count="4">
    <cellStyle name="Hyperlink" xfId="2" builtinId="8"/>
    <cellStyle name="Normal" xfId="0" builtinId="0"/>
    <cellStyle name="Normal 2 2" xfId="3" xr:uid="{CEE46D2B-4AD6-44E3-BECD-1D6905C3A084}"/>
    <cellStyle name="Percent" xfId="1" builtinId="5"/>
  </cellStyles>
  <dxfs count="14">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color rgb="FF006100"/>
      </font>
      <fill>
        <patternFill patternType="solid">
          <fgColor indexed="64"/>
          <bgColor rgb="FFC6EFCE"/>
        </patternFill>
      </fill>
    </dxf>
    <dxf>
      <font>
        <b/>
        <i val="0"/>
        <color rgb="FFFFFFFF"/>
      </font>
      <fill>
        <patternFill patternType="solid">
          <fgColor indexed="64"/>
          <bgColor rgb="FFF8696B"/>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color rgb="FF006100"/>
      </font>
      <fill>
        <patternFill patternType="solid">
          <fgColor indexed="64"/>
          <bgColor rgb="FFC6EFCE"/>
        </patternFill>
      </fill>
    </dxf>
    <dxf>
      <font>
        <b/>
        <i val="0"/>
        <color rgb="FFFFFFFF"/>
      </font>
      <fill>
        <patternFill patternType="solid">
          <fgColor indexed="64"/>
          <bgColor rgb="FFF8696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D3E5-4740-86C4-8F69537E41CA}"/>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D3E5-4740-86C4-8F69537E41CA}"/>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D3E5-4740-86C4-8F69537E41CA}"/>
              </c:ext>
            </c:extLst>
          </c:dPt>
          <c:val>
            <c:numRef>
              <c:f>'20 Dependencies'!$AV$2:$AV$4</c:f>
              <c:numCache>
                <c:formatCode>;;</c:formatCode>
                <c:ptCount val="3"/>
                <c:pt idx="0">
                  <c:v>0.41041666666666671</c:v>
                </c:pt>
                <c:pt idx="2">
                  <c:v>0.58958333333333335</c:v>
                </c:pt>
              </c:numCache>
            </c:numRef>
          </c:val>
          <c:extLst>
            <c:ext xmlns:c16="http://schemas.microsoft.com/office/drawing/2014/chart" uri="{C3380CC4-5D6E-409C-BE32-E72D297353CC}">
              <c16:uniqueId val="{00000006-D3E5-4740-86C4-8F69537E41C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8FA6-458A-9383-969D60142DD8}"/>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8FA6-458A-9383-969D60142DD8}"/>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8FA6-458A-9383-969D60142DD8}"/>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 Dependencies'!$AQ$7:$AQ$9</c:f>
              <c:strCache>
                <c:ptCount val="3"/>
                <c:pt idx="0">
                  <c:v>Completed</c:v>
                </c:pt>
                <c:pt idx="1">
                  <c:v>In progress</c:v>
                </c:pt>
                <c:pt idx="2">
                  <c:v>Not started</c:v>
                </c:pt>
              </c:strCache>
            </c:strRef>
          </c:cat>
          <c:val>
            <c:numRef>
              <c:f>'20 Dependencies'!$AR$7:$AR$9</c:f>
              <c:numCache>
                <c:formatCode>General</c:formatCode>
                <c:ptCount val="3"/>
                <c:pt idx="0">
                  <c:v>6</c:v>
                </c:pt>
                <c:pt idx="1">
                  <c:v>9</c:v>
                </c:pt>
                <c:pt idx="2">
                  <c:v>10</c:v>
                </c:pt>
              </c:numCache>
            </c:numRef>
          </c:val>
          <c:extLst>
            <c:ext xmlns:c16="http://schemas.microsoft.com/office/drawing/2014/chart" uri="{C3380CC4-5D6E-409C-BE32-E72D297353CC}">
              <c16:uniqueId val="{00000006-8FA6-458A-9383-969D60142DD8}"/>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DFD3-4B4F-8A9B-B6B4CDB89B55}"/>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DFD3-4B4F-8A9B-B6B4CDB89B55}"/>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DFD3-4B4F-8A9B-B6B4CDB89B55}"/>
              </c:ext>
            </c:extLst>
          </c:dPt>
          <c:val>
            <c:numRef>
              <c:f>'Blank Template'!$AV$2:$AV$4</c:f>
              <c:numCache>
                <c:formatCode>;;</c:formatCode>
                <c:ptCount val="3"/>
                <c:pt idx="0">
                  <c:v>0</c:v>
                </c:pt>
                <c:pt idx="2">
                  <c:v>1</c:v>
                </c:pt>
              </c:numCache>
            </c:numRef>
          </c:val>
          <c:extLst>
            <c:ext xmlns:c16="http://schemas.microsoft.com/office/drawing/2014/chart" uri="{C3380CC4-5D6E-409C-BE32-E72D297353CC}">
              <c16:uniqueId val="{00000006-DFD3-4B4F-8A9B-B6B4CDB89B5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CF5E-4692-953D-B01D39FB35FA}"/>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CF5E-4692-953D-B01D39FB35FA}"/>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CF5E-4692-953D-B01D39FB35FA}"/>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Template'!$AQ$7:$AQ$9</c:f>
              <c:strCache>
                <c:ptCount val="3"/>
                <c:pt idx="0">
                  <c:v>Completed</c:v>
                </c:pt>
                <c:pt idx="1">
                  <c:v>In progress</c:v>
                </c:pt>
                <c:pt idx="2">
                  <c:v>Not started</c:v>
                </c:pt>
              </c:strCache>
            </c:strRef>
          </c:cat>
          <c:val>
            <c:numRef>
              <c:f>'Blank Template'!$AR$7:$AR$9</c:f>
              <c:numCache>
                <c:formatCode>General</c:formatCode>
                <c:ptCount val="3"/>
                <c:pt idx="0">
                  <c:v>0</c:v>
                </c:pt>
                <c:pt idx="1">
                  <c:v>0</c:v>
                </c:pt>
                <c:pt idx="2">
                  <c:v>0</c:v>
                </c:pt>
              </c:numCache>
            </c:numRef>
          </c:val>
          <c:extLst>
            <c:ext xmlns:c16="http://schemas.microsoft.com/office/drawing/2014/chart" uri="{C3380CC4-5D6E-409C-BE32-E72D297353CC}">
              <c16:uniqueId val="{00000006-CF5E-4692-953D-B01D39FB35FA}"/>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00AFA207-89F2-46C8-A144-120D18D152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27CEF3A8-70DC-4920-91F1-12E17C8C712C}"/>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43</xdr:col>
      <xdr:colOff>209550</xdr:colOff>
      <xdr:row>1</xdr:row>
      <xdr:rowOff>37353</xdr:rowOff>
    </xdr:from>
    <xdr:to>
      <xdr:col>47</xdr:col>
      <xdr:colOff>127000</xdr:colOff>
      <xdr:row>3</xdr:row>
      <xdr:rowOff>311150</xdr:rowOff>
    </xdr:to>
    <xdr:graphicFrame macro="">
      <xdr:nvGraphicFramePr>
        <xdr:cNvPr id="4" name="chtProgress">
          <a:extLst>
            <a:ext uri="{FF2B5EF4-FFF2-40B4-BE49-F238E27FC236}">
              <a16:creationId xmlns:a16="http://schemas.microsoft.com/office/drawing/2014/main" id="{2A9986AE-C8BE-4DFE-89C8-69CBF8BDB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215901</xdr:colOff>
      <xdr:row>58</xdr:row>
      <xdr:rowOff>29882</xdr:rowOff>
    </xdr:from>
    <xdr:to>
      <xdr:col>48</xdr:col>
      <xdr:colOff>45358</xdr:colOff>
      <xdr:row>60</xdr:row>
      <xdr:rowOff>252132</xdr:rowOff>
    </xdr:to>
    <xdr:grpSp>
      <xdr:nvGrpSpPr>
        <xdr:cNvPr id="5" name="Group 4">
          <a:extLst>
            <a:ext uri="{FF2B5EF4-FFF2-40B4-BE49-F238E27FC236}">
              <a16:creationId xmlns:a16="http://schemas.microsoft.com/office/drawing/2014/main" id="{1D940434-58BA-4948-BAF6-214D12CBAC93}"/>
            </a:ext>
          </a:extLst>
        </xdr:cNvPr>
        <xdr:cNvGrpSpPr/>
      </xdr:nvGrpSpPr>
      <xdr:grpSpPr>
        <a:xfrm>
          <a:off x="215901" y="15768811"/>
          <a:ext cx="25673957" cy="730250"/>
          <a:chOff x="171450" y="8515350"/>
          <a:chExt cx="37542832"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E71F07A4-6035-9052-6605-D4E796C92C95}"/>
              </a:ext>
            </a:extLst>
          </xdr:cNvPr>
          <xdr:cNvSpPr/>
        </xdr:nvSpPr>
        <xdr:spPr>
          <a:xfrm>
            <a:off x="171450" y="8515350"/>
            <a:ext cx="37542832"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35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0D968778-CED3-C89C-8F80-12FA74E8269B}"/>
              </a:ext>
            </a:extLst>
          </xdr:cNvPr>
          <xdr:cNvSpPr/>
        </xdr:nvSpPr>
        <xdr:spPr>
          <a:xfrm>
            <a:off x="16267945" y="8597900"/>
            <a:ext cx="3744577"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41</xdr:col>
      <xdr:colOff>81643</xdr:colOff>
      <xdr:row>4</xdr:row>
      <xdr:rowOff>248557</xdr:rowOff>
    </xdr:from>
    <xdr:to>
      <xdr:col>47</xdr:col>
      <xdr:colOff>308428</xdr:colOff>
      <xdr:row>8</xdr:row>
      <xdr:rowOff>272143</xdr:rowOff>
    </xdr:to>
    <xdr:graphicFrame macro="">
      <xdr:nvGraphicFramePr>
        <xdr:cNvPr id="8" name="chtStatus">
          <a:extLst>
            <a:ext uri="{FF2B5EF4-FFF2-40B4-BE49-F238E27FC236}">
              <a16:creationId xmlns:a16="http://schemas.microsoft.com/office/drawing/2014/main" id="{8F02CC5E-B1BE-4170-AB98-D36D2F7B3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681DB625-A0A6-4624-93E5-DEB9B1EA6C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37CCE58B-D207-4B59-B87F-5575EE5CB032}"/>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43</xdr:col>
      <xdr:colOff>209550</xdr:colOff>
      <xdr:row>1</xdr:row>
      <xdr:rowOff>37353</xdr:rowOff>
    </xdr:from>
    <xdr:to>
      <xdr:col>47</xdr:col>
      <xdr:colOff>127000</xdr:colOff>
      <xdr:row>3</xdr:row>
      <xdr:rowOff>311150</xdr:rowOff>
    </xdr:to>
    <xdr:graphicFrame macro="">
      <xdr:nvGraphicFramePr>
        <xdr:cNvPr id="4" name="chtProgress">
          <a:extLst>
            <a:ext uri="{FF2B5EF4-FFF2-40B4-BE49-F238E27FC236}">
              <a16:creationId xmlns:a16="http://schemas.microsoft.com/office/drawing/2014/main" id="{CE86C351-88FD-4F54-97F5-11A7DD5F3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215901</xdr:colOff>
      <xdr:row>58</xdr:row>
      <xdr:rowOff>29882</xdr:rowOff>
    </xdr:from>
    <xdr:to>
      <xdr:col>48</xdr:col>
      <xdr:colOff>45358</xdr:colOff>
      <xdr:row>60</xdr:row>
      <xdr:rowOff>252132</xdr:rowOff>
    </xdr:to>
    <xdr:grpSp>
      <xdr:nvGrpSpPr>
        <xdr:cNvPr id="5" name="Group 4">
          <a:extLst>
            <a:ext uri="{FF2B5EF4-FFF2-40B4-BE49-F238E27FC236}">
              <a16:creationId xmlns:a16="http://schemas.microsoft.com/office/drawing/2014/main" id="{B2EA51A2-0A4D-4EB6-B901-8C544BF9D004}"/>
            </a:ext>
          </a:extLst>
        </xdr:cNvPr>
        <xdr:cNvGrpSpPr/>
      </xdr:nvGrpSpPr>
      <xdr:grpSpPr>
        <a:xfrm>
          <a:off x="215901" y="15768811"/>
          <a:ext cx="25673957" cy="730250"/>
          <a:chOff x="171450" y="8515350"/>
          <a:chExt cx="37542832"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EAA0D00D-43C2-D027-5786-A6319DE7B64D}"/>
              </a:ext>
            </a:extLst>
          </xdr:cNvPr>
          <xdr:cNvSpPr/>
        </xdr:nvSpPr>
        <xdr:spPr>
          <a:xfrm>
            <a:off x="171450" y="8515350"/>
            <a:ext cx="37542832"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35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B32E69A9-7730-8C5B-F7BB-6FA150EC8564}"/>
              </a:ext>
            </a:extLst>
          </xdr:cNvPr>
          <xdr:cNvSpPr/>
        </xdr:nvSpPr>
        <xdr:spPr>
          <a:xfrm>
            <a:off x="16267945" y="8597900"/>
            <a:ext cx="3744577"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41</xdr:col>
      <xdr:colOff>81643</xdr:colOff>
      <xdr:row>4</xdr:row>
      <xdr:rowOff>248557</xdr:rowOff>
    </xdr:from>
    <xdr:to>
      <xdr:col>47</xdr:col>
      <xdr:colOff>308428</xdr:colOff>
      <xdr:row>8</xdr:row>
      <xdr:rowOff>272143</xdr:rowOff>
    </xdr:to>
    <xdr:graphicFrame macro="">
      <xdr:nvGraphicFramePr>
        <xdr:cNvPr id="8" name="chtStatus">
          <a:extLst>
            <a:ext uri="{FF2B5EF4-FFF2-40B4-BE49-F238E27FC236}">
              <a16:creationId xmlns:a16="http://schemas.microsoft.com/office/drawing/2014/main" id="{B2258875-0807-435C-90FA-FEE9B73F9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28770694-735E-438C-BEF4-2B641DCBF197}"/>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C698411A-B75A-4A71-8272-97B5F1354CC6}"/>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BF1B9019-6D3F-45A6-8076-44681CCCABF0}"/>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B5CBBA27-95D2-42CB-A719-17B3B8D237DE}"/>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3D50A1FB-C67C-429C-9E41-1BF886664602}"/>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66F0B17D-E1C0-422C-A258-6788A826211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9DD49C4A-D544-46DF-B5B9-1D2D03945A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623AB1DA-5A5C-4613-B3BC-AA529B7A86BB}"/>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3D4A5FBE-6F7A-4446-8570-2CF8EB609004}"/>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BD78A-60CB-42E9-8064-61812F972EDD}">
  <sheetPr codeName="Sheet22">
    <tabColor theme="7" tint="-0.499984740745262"/>
    <pageSetUpPr fitToPage="1"/>
  </sheetPr>
  <dimension ref="A1:AW64"/>
  <sheetViews>
    <sheetView showGridLines="0" tabSelected="1" zoomScale="70" zoomScaleNormal="70" workbookViewId="0"/>
  </sheetViews>
  <sheetFormatPr defaultColWidth="8.7265625" defaultRowHeight="0" customHeight="1" zeroHeight="1" x14ac:dyDescent="0.35"/>
  <cols>
    <col min="1" max="1" width="3.6328125" customWidth="1"/>
    <col min="2" max="2" width="9.6328125" customWidth="1"/>
    <col min="3" max="3" width="40.453125" customWidth="1"/>
    <col min="4" max="4" width="23.36328125" bestFit="1" customWidth="1"/>
    <col min="5" max="5" width="16" customWidth="1"/>
    <col min="6" max="6" width="13.453125" customWidth="1"/>
    <col min="7" max="7" width="17.08984375" customWidth="1"/>
    <col min="8" max="8" width="15.6328125" bestFit="1" customWidth="1"/>
    <col min="9" max="9" width="14.36328125" customWidth="1"/>
    <col min="10" max="11" width="15.6328125" customWidth="1"/>
    <col min="12" max="12" width="19.7265625" bestFit="1" customWidth="1"/>
    <col min="13" max="13" width="1.6328125" customWidth="1"/>
    <col min="14" max="49" width="4.6328125" customWidth="1"/>
    <col min="54" max="88" width="3.6328125" customWidth="1"/>
  </cols>
  <sheetData>
    <row r="1" spans="1:49" ht="10" customHeight="1" x14ac:dyDescent="0.35"/>
    <row r="2" spans="1:49" s="3" customFormat="1" ht="35" customHeight="1" x14ac:dyDescent="0.35">
      <c r="A2"/>
      <c r="B2" s="242"/>
      <c r="C2" s="1" t="s">
        <v>0</v>
      </c>
      <c r="D2" s="1"/>
      <c r="E2" s="1"/>
      <c r="F2" s="1"/>
      <c r="G2" s="243" t="s">
        <v>1</v>
      </c>
      <c r="H2" s="243"/>
      <c r="I2" s="243"/>
      <c r="J2" s="243"/>
      <c r="K2" s="244" t="s">
        <v>2</v>
      </c>
      <c r="L2" s="244"/>
      <c r="M2"/>
      <c r="N2" s="243" t="s">
        <v>3</v>
      </c>
      <c r="O2" s="243"/>
      <c r="P2" s="243"/>
      <c r="Q2" s="243"/>
      <c r="R2" s="243"/>
      <c r="S2" s="243"/>
      <c r="T2" s="243"/>
      <c r="U2" s="245" t="s">
        <v>4</v>
      </c>
      <c r="V2" s="245"/>
      <c r="W2" s="245"/>
      <c r="X2" s="245"/>
      <c r="Y2" s="245"/>
      <c r="Z2" s="245"/>
      <c r="AA2" s="245"/>
      <c r="AB2" s="241" t="s">
        <v>5</v>
      </c>
      <c r="AC2" s="241"/>
      <c r="AD2" s="241"/>
      <c r="AE2" s="241"/>
      <c r="AF2" s="241"/>
      <c r="AG2" s="241"/>
      <c r="AH2" s="241"/>
      <c r="AI2" s="225" t="s">
        <v>6</v>
      </c>
      <c r="AJ2" s="225"/>
      <c r="AK2" s="225"/>
      <c r="AL2" s="225"/>
      <c r="AM2" s="225"/>
      <c r="AN2" s="225"/>
      <c r="AO2" s="225"/>
      <c r="AP2" s="226" t="s">
        <v>7</v>
      </c>
      <c r="AQ2" s="227"/>
      <c r="AR2" s="227"/>
      <c r="AS2" s="232">
        <f ca="1">AV2</f>
        <v>0.41041666666666671</v>
      </c>
      <c r="AT2" s="232"/>
      <c r="AU2" s="232"/>
      <c r="AV2" s="2">
        <f ca="1">IFERROR(IF(ANALYSISTABS,IFERROR(AVERAGEIF(C14:C43,"*",I15:I43),0),""),"")</f>
        <v>0.41041666666666671</v>
      </c>
    </row>
    <row r="3" spans="1:49" s="3" customFormat="1" ht="20" customHeight="1" x14ac:dyDescent="0.35">
      <c r="A3"/>
      <c r="B3" s="242"/>
      <c r="C3" s="4" t="s">
        <v>8</v>
      </c>
      <c r="D3" s="4"/>
      <c r="E3" s="4"/>
      <c r="F3" s="4"/>
      <c r="G3" s="235">
        <f>IFERROR(IF(ANALYSISTABS,COUNTA(C48:C57),""),"")</f>
        <v>5</v>
      </c>
      <c r="H3" s="235"/>
      <c r="I3" s="235"/>
      <c r="J3" s="235"/>
      <c r="K3" s="236">
        <f ca="1">IFERROR(IF(ANALYSISTABS,COUNTIF(I48:I57,"*Yes*"),""),"")</f>
        <v>2</v>
      </c>
      <c r="L3" s="236"/>
      <c r="M3"/>
      <c r="N3" s="237">
        <f>IFERROR(IF(ANALYSISTABS,COUNTA(B14:B43),""),"")</f>
        <v>25</v>
      </c>
      <c r="O3" s="237"/>
      <c r="P3" s="237"/>
      <c r="Q3" s="237"/>
      <c r="R3" s="237"/>
      <c r="S3" s="237"/>
      <c r="T3" s="237"/>
      <c r="U3" s="238">
        <f>IFERROR(IF(ANALYSISTABS,COUNTIFS($B$14:$B$43,"*",$J$14:$J$43,U2),""),"")</f>
        <v>6</v>
      </c>
      <c r="V3" s="238"/>
      <c r="W3" s="238"/>
      <c r="X3" s="238"/>
      <c r="Y3" s="238"/>
      <c r="Z3" s="238"/>
      <c r="AA3" s="238"/>
      <c r="AB3" s="239">
        <f>IFERROR(IF(ANALYSISTABS,COUNTIFS($B$14:$B$43,"*",$J$14:$J$43,AB2),""),"")</f>
        <v>9</v>
      </c>
      <c r="AC3" s="239"/>
      <c r="AD3" s="239"/>
      <c r="AE3" s="239"/>
      <c r="AF3" s="239"/>
      <c r="AG3" s="239"/>
      <c r="AH3" s="239"/>
      <c r="AI3" s="240">
        <f>IFERROR(IF(ANALYSISTABS,COUNTIFS($B$14:$B$43,"*",$J$14:$J$43,AI2),""),"")</f>
        <v>10</v>
      </c>
      <c r="AJ3" s="240"/>
      <c r="AK3" s="240"/>
      <c r="AL3" s="240"/>
      <c r="AM3" s="240"/>
      <c r="AN3" s="240"/>
      <c r="AO3" s="240"/>
      <c r="AP3" s="228"/>
      <c r="AQ3" s="229"/>
      <c r="AR3" s="229"/>
      <c r="AS3" s="233"/>
      <c r="AT3" s="233"/>
      <c r="AU3" s="233"/>
      <c r="AV3" s="5"/>
    </row>
    <row r="4" spans="1:49" s="9" customFormat="1" ht="25" customHeight="1" x14ac:dyDescent="0.35">
      <c r="A4"/>
      <c r="B4" s="242"/>
      <c r="C4" s="6" t="str">
        <f>IF(D6="","",D6)</f>
        <v>Project Nexus: Supply Chain Platform</v>
      </c>
      <c r="D4" s="7"/>
      <c r="E4" s="7"/>
      <c r="F4" s="7"/>
      <c r="G4" s="235"/>
      <c r="H4" s="235"/>
      <c r="I4" s="235"/>
      <c r="J4" s="235"/>
      <c r="K4" s="236"/>
      <c r="L4" s="236"/>
      <c r="M4"/>
      <c r="N4" s="237"/>
      <c r="O4" s="237"/>
      <c r="P4" s="237"/>
      <c r="Q4" s="237"/>
      <c r="R4" s="237"/>
      <c r="S4" s="237"/>
      <c r="T4" s="237"/>
      <c r="U4" s="238"/>
      <c r="V4" s="238"/>
      <c r="W4" s="238"/>
      <c r="X4" s="238"/>
      <c r="Y4" s="238"/>
      <c r="Z4" s="238"/>
      <c r="AA4" s="238"/>
      <c r="AB4" s="239"/>
      <c r="AC4" s="239"/>
      <c r="AD4" s="239"/>
      <c r="AE4" s="239"/>
      <c r="AF4" s="239"/>
      <c r="AG4" s="239"/>
      <c r="AH4" s="239"/>
      <c r="AI4" s="240"/>
      <c r="AJ4" s="240"/>
      <c r="AK4" s="240"/>
      <c r="AL4" s="240"/>
      <c r="AM4" s="240"/>
      <c r="AN4" s="240"/>
      <c r="AO4" s="240"/>
      <c r="AP4" s="230"/>
      <c r="AQ4" s="231"/>
      <c r="AR4" s="231"/>
      <c r="AS4" s="234"/>
      <c r="AT4" s="234"/>
      <c r="AU4" s="234"/>
      <c r="AV4" s="8">
        <f ca="1">IFERROR(IF(ANALYSISTABS,1-AV2,""),"")</f>
        <v>0.58958333333333335</v>
      </c>
    </row>
    <row r="5" spans="1:49" ht="20" customHeight="1" x14ac:dyDescent="0.35">
      <c r="N5" s="10"/>
      <c r="O5" s="10"/>
      <c r="P5" s="10"/>
      <c r="Q5" s="10"/>
      <c r="R5" s="10"/>
      <c r="S5" s="10"/>
      <c r="T5" s="10"/>
      <c r="AP5" s="11"/>
      <c r="AQ5" s="11"/>
      <c r="AR5" s="11"/>
      <c r="AS5" s="11"/>
      <c r="AT5" s="11"/>
      <c r="AU5" s="11"/>
      <c r="AV5" s="11"/>
    </row>
    <row r="6" spans="1:49" s="9" customFormat="1" ht="25" customHeight="1" x14ac:dyDescent="0.35">
      <c r="A6"/>
      <c r="B6" s="207" t="s">
        <v>9</v>
      </c>
      <c r="C6" s="12" t="s">
        <v>10</v>
      </c>
      <c r="D6" s="210" t="s">
        <v>11</v>
      </c>
      <c r="E6" s="210"/>
      <c r="F6" s="210"/>
      <c r="G6" s="13" t="s">
        <v>12</v>
      </c>
      <c r="H6" s="211" t="s">
        <v>13</v>
      </c>
      <c r="I6" s="211"/>
      <c r="J6" s="211"/>
      <c r="K6" s="13" t="s">
        <v>14</v>
      </c>
      <c r="L6" s="14">
        <f>IFERROR(IF(ANALYSISTABS,IF(MIN(K14:K43)&lt;=0,"",MIN(K14:K43)),""),"")</f>
        <v>46146</v>
      </c>
      <c r="M6"/>
      <c r="N6" s="212" t="s">
        <v>15</v>
      </c>
      <c r="O6" s="213"/>
      <c r="P6" s="213"/>
      <c r="Q6" s="213"/>
      <c r="R6" s="213"/>
      <c r="S6" s="213"/>
      <c r="T6" s="213"/>
      <c r="U6" s="218" t="s">
        <v>16</v>
      </c>
      <c r="V6" s="218"/>
      <c r="W6" s="218"/>
      <c r="X6" s="218"/>
      <c r="Y6" s="218"/>
      <c r="Z6" s="218"/>
      <c r="AA6" s="218"/>
      <c r="AB6" s="218"/>
      <c r="AC6" s="218"/>
      <c r="AD6" s="218"/>
      <c r="AE6" s="218"/>
      <c r="AF6" s="218"/>
      <c r="AG6" s="218"/>
      <c r="AH6" s="218"/>
      <c r="AI6" s="218"/>
      <c r="AJ6" s="218"/>
      <c r="AK6" s="218"/>
      <c r="AL6" s="218"/>
      <c r="AM6" s="218"/>
      <c r="AN6" s="218"/>
      <c r="AO6" s="219"/>
      <c r="AP6" s="15"/>
      <c r="AQ6" s="15"/>
      <c r="AR6" s="15"/>
      <c r="AS6" s="15"/>
      <c r="AT6" s="15"/>
      <c r="AU6" s="15"/>
      <c r="AV6" s="15"/>
    </row>
    <row r="7" spans="1:49" s="9" customFormat="1" ht="25" customHeight="1" x14ac:dyDescent="0.35">
      <c r="A7"/>
      <c r="B7" s="208"/>
      <c r="C7" s="16" t="s">
        <v>17</v>
      </c>
      <c r="D7" s="224" t="s">
        <v>18</v>
      </c>
      <c r="E7" s="224"/>
      <c r="F7" s="224"/>
      <c r="G7" s="13" t="s">
        <v>19</v>
      </c>
      <c r="H7" s="211">
        <v>225000</v>
      </c>
      <c r="I7" s="211"/>
      <c r="J7" s="211"/>
      <c r="K7" s="13" t="s">
        <v>20</v>
      </c>
      <c r="L7" s="14">
        <f>IFERROR(IF(ANALYSISTABS,IF(MAX(L14:L43)&lt;=0,"",MAX(L14:L43)),""),"")</f>
        <v>46180</v>
      </c>
      <c r="M7"/>
      <c r="N7" s="214"/>
      <c r="O7" s="215"/>
      <c r="P7" s="215"/>
      <c r="Q7" s="215"/>
      <c r="R7" s="215"/>
      <c r="S7" s="215"/>
      <c r="T7" s="215"/>
      <c r="U7" s="220"/>
      <c r="V7" s="220"/>
      <c r="W7" s="220"/>
      <c r="X7" s="220"/>
      <c r="Y7" s="220"/>
      <c r="Z7" s="220"/>
      <c r="AA7" s="220"/>
      <c r="AB7" s="220"/>
      <c r="AC7" s="220"/>
      <c r="AD7" s="220"/>
      <c r="AE7" s="220"/>
      <c r="AF7" s="220"/>
      <c r="AG7" s="220"/>
      <c r="AH7" s="220"/>
      <c r="AI7" s="220"/>
      <c r="AJ7" s="220"/>
      <c r="AK7" s="220"/>
      <c r="AL7" s="220"/>
      <c r="AM7" s="220"/>
      <c r="AN7" s="220"/>
      <c r="AO7" s="221"/>
      <c r="AP7" s="15"/>
      <c r="AQ7" s="18" t="s">
        <v>21</v>
      </c>
      <c r="AR7" s="19">
        <f>IFERROR(IF(ANALYSISTABS,COUNTIFS($B$15:$B$43,"*",$J$15:$J$43,AQ7),""),"")</f>
        <v>6</v>
      </c>
      <c r="AS7" s="15"/>
      <c r="AT7" s="15"/>
      <c r="AU7" s="15"/>
      <c r="AV7" s="15"/>
    </row>
    <row r="8" spans="1:49" s="9" customFormat="1" ht="25" customHeight="1" x14ac:dyDescent="0.35">
      <c r="A8"/>
      <c r="B8" s="208"/>
      <c r="C8" s="16" t="s">
        <v>22</v>
      </c>
      <c r="D8" s="17" t="s">
        <v>23</v>
      </c>
      <c r="E8" s="20" t="s">
        <v>24</v>
      </c>
      <c r="F8" s="21">
        <v>46146</v>
      </c>
      <c r="G8" s="13" t="s">
        <v>25</v>
      </c>
      <c r="H8" s="211" t="s">
        <v>26</v>
      </c>
      <c r="I8" s="211"/>
      <c r="J8" s="211"/>
      <c r="K8" s="13" t="s">
        <v>27</v>
      </c>
      <c r="L8" s="22">
        <f>IFERROR(IF(ANALYSISTABS,SUM(H14:H43),""),"")</f>
        <v>90</v>
      </c>
      <c r="M8"/>
      <c r="N8" s="214"/>
      <c r="O8" s="215"/>
      <c r="P8" s="215"/>
      <c r="Q8" s="215"/>
      <c r="R8" s="215"/>
      <c r="S8" s="215"/>
      <c r="T8" s="215"/>
      <c r="U8" s="220"/>
      <c r="V8" s="220"/>
      <c r="W8" s="220"/>
      <c r="X8" s="220"/>
      <c r="Y8" s="220"/>
      <c r="Z8" s="220"/>
      <c r="AA8" s="220"/>
      <c r="AB8" s="220"/>
      <c r="AC8" s="220"/>
      <c r="AD8" s="220"/>
      <c r="AE8" s="220"/>
      <c r="AF8" s="220"/>
      <c r="AG8" s="220"/>
      <c r="AH8" s="220"/>
      <c r="AI8" s="220"/>
      <c r="AJ8" s="220"/>
      <c r="AK8" s="220"/>
      <c r="AL8" s="220"/>
      <c r="AM8" s="220"/>
      <c r="AN8" s="220"/>
      <c r="AO8" s="221"/>
      <c r="AP8" s="15"/>
      <c r="AQ8" s="23" t="s">
        <v>28</v>
      </c>
      <c r="AR8" s="24">
        <f>IFERROR(IF(ANALYSISTABS,COUNTIFS($B$15:$B$43,"*",$J$15:$J$43,AQ8),""),"")</f>
        <v>9</v>
      </c>
      <c r="AS8" s="15"/>
      <c r="AT8" s="15"/>
      <c r="AU8" s="15"/>
      <c r="AV8" s="15"/>
    </row>
    <row r="9" spans="1:49" s="9" customFormat="1" ht="25" customHeight="1" x14ac:dyDescent="0.35">
      <c r="A9"/>
      <c r="B9" s="209"/>
      <c r="C9" s="25" t="s">
        <v>29</v>
      </c>
      <c r="D9" s="21" t="s">
        <v>18</v>
      </c>
      <c r="E9" s="20" t="s">
        <v>30</v>
      </c>
      <c r="F9" s="21">
        <v>46146</v>
      </c>
      <c r="G9" s="13" t="s">
        <v>31</v>
      </c>
      <c r="H9" s="211" t="s">
        <v>32</v>
      </c>
      <c r="I9" s="211"/>
      <c r="J9" s="211"/>
      <c r="K9" s="13" t="s">
        <v>33</v>
      </c>
      <c r="L9" s="26">
        <f>IFERROR(IF(ANALYSISTABS,IFERROR(SUMPRODUCT($H$14:$H$43,$I$14:$I$43)/SUM($H$14:$H$43),0),""),"")</f>
        <v>0.33944444444444444</v>
      </c>
      <c r="M9"/>
      <c r="N9" s="216"/>
      <c r="O9" s="217"/>
      <c r="P9" s="217"/>
      <c r="Q9" s="217"/>
      <c r="R9" s="217"/>
      <c r="S9" s="217"/>
      <c r="T9" s="217"/>
      <c r="U9" s="222"/>
      <c r="V9" s="222"/>
      <c r="W9" s="222"/>
      <c r="X9" s="222"/>
      <c r="Y9" s="222"/>
      <c r="Z9" s="222"/>
      <c r="AA9" s="222"/>
      <c r="AB9" s="222"/>
      <c r="AC9" s="222"/>
      <c r="AD9" s="222"/>
      <c r="AE9" s="222"/>
      <c r="AF9" s="222"/>
      <c r="AG9" s="222"/>
      <c r="AH9" s="222"/>
      <c r="AI9" s="222"/>
      <c r="AJ9" s="222"/>
      <c r="AK9" s="222"/>
      <c r="AL9" s="222"/>
      <c r="AM9" s="222"/>
      <c r="AN9" s="222"/>
      <c r="AO9" s="223"/>
      <c r="AP9" s="15"/>
      <c r="AQ9" s="27" t="s">
        <v>34</v>
      </c>
      <c r="AR9" s="28">
        <f>IFERROR(IF(ANALYSISTABS,COUNTIFS($B$15:$B$43,"*",$J$15:$J$43,AQ9),""),"")</f>
        <v>10</v>
      </c>
      <c r="AS9" s="15"/>
      <c r="AT9" s="15"/>
      <c r="AU9" s="15"/>
      <c r="AV9" s="15"/>
    </row>
    <row r="10" spans="1:49" ht="20" customHeight="1" x14ac:dyDescent="0.35">
      <c r="H10" s="29"/>
      <c r="U10" s="30"/>
      <c r="AP10" s="11"/>
      <c r="AQ10" s="11"/>
      <c r="AR10" s="11"/>
      <c r="AS10" s="11"/>
      <c r="AT10" s="11"/>
      <c r="AU10" s="11"/>
      <c r="AV10" s="11"/>
      <c r="AW10" s="11"/>
    </row>
    <row r="11" spans="1:49" s="9" customFormat="1" ht="20" customHeight="1" x14ac:dyDescent="0.35">
      <c r="A11"/>
      <c r="B11" s="190" t="s">
        <v>35</v>
      </c>
      <c r="C11" s="191"/>
      <c r="D11" s="191"/>
      <c r="E11" s="191"/>
      <c r="F11" s="191"/>
      <c r="G11" s="191"/>
      <c r="H11" s="191"/>
      <c r="I11" s="191"/>
      <c r="J11" s="191"/>
      <c r="K11" s="191"/>
      <c r="L11" s="191"/>
      <c r="M11" s="31"/>
      <c r="N11" s="194" t="str">
        <f ca="1">IFERROR(IF(ANALYSISTABS,"WEEK "&amp;_xlfn.ISOWEEKNUM(N13),""),"")</f>
        <v>WEEK 19</v>
      </c>
      <c r="O11" s="195"/>
      <c r="P11" s="195"/>
      <c r="Q11" s="195"/>
      <c r="R11" s="195"/>
      <c r="S11" s="195"/>
      <c r="T11" s="196"/>
      <c r="U11" s="197" t="str">
        <f ca="1">IFERROR(IF(ANALYSISTABS,"WEEK "&amp;_xlfn.ISOWEEKNUM(U13),""),"")</f>
        <v>WEEK 20</v>
      </c>
      <c r="V11" s="198"/>
      <c r="W11" s="198"/>
      <c r="X11" s="198"/>
      <c r="Y11" s="198"/>
      <c r="Z11" s="198"/>
      <c r="AA11" s="199"/>
      <c r="AB11" s="197" t="str">
        <f ca="1">IFERROR(IF(ANALYSISTABS,"WEEK "&amp;_xlfn.ISOWEEKNUM(AB13),""),"")</f>
        <v>WEEK 21</v>
      </c>
      <c r="AC11" s="198"/>
      <c r="AD11" s="198"/>
      <c r="AE11" s="198"/>
      <c r="AF11" s="198"/>
      <c r="AG11" s="198"/>
      <c r="AH11" s="199"/>
      <c r="AI11" s="197" t="str">
        <f ca="1">IFERROR(IF(ANALYSISTABS,"WEEK "&amp;_xlfn.ISOWEEKNUM(AI13),""),"")</f>
        <v>WEEK 22</v>
      </c>
      <c r="AJ11" s="198"/>
      <c r="AK11" s="198"/>
      <c r="AL11" s="198"/>
      <c r="AM11" s="198"/>
      <c r="AN11" s="198"/>
      <c r="AO11" s="199"/>
      <c r="AP11" s="200" t="str">
        <f ca="1">IFERROR(IF(ANALYSISTABS,"WEEK "&amp;_xlfn.ISOWEEKNUM(AP13),""),"")</f>
        <v>WEEK 23</v>
      </c>
      <c r="AQ11" s="201"/>
      <c r="AR11" s="201"/>
      <c r="AS11" s="201"/>
      <c r="AT11" s="201"/>
      <c r="AU11" s="201"/>
      <c r="AV11" s="202"/>
      <c r="AW11" s="11"/>
    </row>
    <row r="12" spans="1:49" s="9" customFormat="1" ht="25" customHeight="1" x14ac:dyDescent="0.35">
      <c r="A12"/>
      <c r="B12" s="192"/>
      <c r="C12" s="193"/>
      <c r="D12" s="193"/>
      <c r="E12" s="193"/>
      <c r="F12" s="193"/>
      <c r="G12" s="193"/>
      <c r="H12" s="193"/>
      <c r="I12" s="193"/>
      <c r="J12" s="193"/>
      <c r="K12" s="193"/>
      <c r="L12" s="193"/>
      <c r="M12" s="32"/>
      <c r="N12" s="33" t="str">
        <f t="shared" ref="N12:AV12" ca="1" si="0">IFERROR(IF(ANALYSISTABS,LEFT(TEXT(N13,"DDD"),1),""),"")</f>
        <v>M</v>
      </c>
      <c r="O12" s="34" t="str">
        <f t="shared" ca="1" si="0"/>
        <v>T</v>
      </c>
      <c r="P12" s="34" t="str">
        <f t="shared" ca="1" si="0"/>
        <v>W</v>
      </c>
      <c r="Q12" s="34" t="str">
        <f t="shared" ca="1" si="0"/>
        <v>T</v>
      </c>
      <c r="R12" s="34" t="str">
        <f t="shared" ca="1" si="0"/>
        <v>F</v>
      </c>
      <c r="S12" s="34" t="str">
        <f t="shared" ca="1" si="0"/>
        <v>S</v>
      </c>
      <c r="T12" s="35" t="str">
        <f t="shared" ca="1" si="0"/>
        <v>S</v>
      </c>
      <c r="U12" s="33" t="str">
        <f t="shared" ca="1" si="0"/>
        <v>M</v>
      </c>
      <c r="V12" s="34" t="str">
        <f t="shared" ca="1" si="0"/>
        <v>T</v>
      </c>
      <c r="W12" s="34" t="str">
        <f t="shared" ca="1" si="0"/>
        <v>W</v>
      </c>
      <c r="X12" s="34" t="str">
        <f t="shared" ca="1" si="0"/>
        <v>T</v>
      </c>
      <c r="Y12" s="34" t="str">
        <f t="shared" ca="1" si="0"/>
        <v>F</v>
      </c>
      <c r="Z12" s="34" t="str">
        <f t="shared" ca="1" si="0"/>
        <v>S</v>
      </c>
      <c r="AA12" s="35" t="str">
        <f t="shared" ca="1" si="0"/>
        <v>S</v>
      </c>
      <c r="AB12" s="33" t="str">
        <f t="shared" ca="1" si="0"/>
        <v>M</v>
      </c>
      <c r="AC12" s="34" t="str">
        <f t="shared" ca="1" si="0"/>
        <v>T</v>
      </c>
      <c r="AD12" s="34" t="str">
        <f t="shared" ca="1" si="0"/>
        <v>W</v>
      </c>
      <c r="AE12" s="34" t="str">
        <f t="shared" ca="1" si="0"/>
        <v>T</v>
      </c>
      <c r="AF12" s="34" t="str">
        <f t="shared" ca="1" si="0"/>
        <v>F</v>
      </c>
      <c r="AG12" s="34" t="str">
        <f t="shared" ca="1" si="0"/>
        <v>S</v>
      </c>
      <c r="AH12" s="35" t="str">
        <f t="shared" ca="1" si="0"/>
        <v>S</v>
      </c>
      <c r="AI12" s="33" t="str">
        <f t="shared" ca="1" si="0"/>
        <v>M</v>
      </c>
      <c r="AJ12" s="34" t="str">
        <f t="shared" ca="1" si="0"/>
        <v>T</v>
      </c>
      <c r="AK12" s="34" t="str">
        <f t="shared" ca="1" si="0"/>
        <v>W</v>
      </c>
      <c r="AL12" s="34" t="str">
        <f t="shared" ca="1" si="0"/>
        <v>T</v>
      </c>
      <c r="AM12" s="34" t="str">
        <f t="shared" ca="1" si="0"/>
        <v>F</v>
      </c>
      <c r="AN12" s="34" t="str">
        <f t="shared" ca="1" si="0"/>
        <v>S</v>
      </c>
      <c r="AO12" s="35" t="str">
        <f t="shared" ca="1" si="0"/>
        <v>S</v>
      </c>
      <c r="AP12" s="36" t="str">
        <f t="shared" ca="1" si="0"/>
        <v>M</v>
      </c>
      <c r="AQ12" s="37" t="str">
        <f t="shared" ca="1" si="0"/>
        <v>T</v>
      </c>
      <c r="AR12" s="37" t="str">
        <f t="shared" ca="1" si="0"/>
        <v>W</v>
      </c>
      <c r="AS12" s="37" t="str">
        <f t="shared" ca="1" si="0"/>
        <v>T</v>
      </c>
      <c r="AT12" s="37" t="str">
        <f t="shared" ca="1" si="0"/>
        <v>F</v>
      </c>
      <c r="AU12" s="37" t="str">
        <f t="shared" ca="1" si="0"/>
        <v>S</v>
      </c>
      <c r="AV12" s="38" t="str">
        <f t="shared" ca="1" si="0"/>
        <v>S</v>
      </c>
      <c r="AW12" s="11"/>
    </row>
    <row r="13" spans="1:49" s="9" customFormat="1" ht="20" customHeight="1" thickBot="1" x14ac:dyDescent="0.4">
      <c r="A13"/>
      <c r="B13" s="39" t="s">
        <v>36</v>
      </c>
      <c r="C13" s="40" t="s">
        <v>37</v>
      </c>
      <c r="D13" s="40" t="s">
        <v>38</v>
      </c>
      <c r="E13" s="41" t="s">
        <v>14</v>
      </c>
      <c r="F13" s="42" t="s">
        <v>39</v>
      </c>
      <c r="G13" s="42" t="s">
        <v>40</v>
      </c>
      <c r="H13" s="42" t="s">
        <v>41</v>
      </c>
      <c r="I13" s="43" t="s">
        <v>42</v>
      </c>
      <c r="J13" s="44" t="s">
        <v>43</v>
      </c>
      <c r="K13" s="45" t="s">
        <v>44</v>
      </c>
      <c r="L13" s="45" t="s">
        <v>45</v>
      </c>
      <c r="M13" s="32"/>
      <c r="N13" s="46">
        <f ca="1">IFERROR(IF(ANALYSISTABS,IF(MIN($K$14:$K$43)&lt;=0,TODAY()-WEEKDAY(TODAY(),2)+1,MIN($K$14:$K$43)-WEEKDAY(MIN($K$14:$K$43),2)+1),""),"")</f>
        <v>46146</v>
      </c>
      <c r="O13" s="47">
        <f t="shared" ref="O13:AV13" ca="1" si="1">IFERROR(IF(ANALYSISTABS,N$13+1,""),"")</f>
        <v>46147</v>
      </c>
      <c r="P13" s="47">
        <f t="shared" ca="1" si="1"/>
        <v>46148</v>
      </c>
      <c r="Q13" s="47">
        <f t="shared" ca="1" si="1"/>
        <v>46149</v>
      </c>
      <c r="R13" s="47">
        <f t="shared" ca="1" si="1"/>
        <v>46150</v>
      </c>
      <c r="S13" s="47">
        <f t="shared" ca="1" si="1"/>
        <v>46151</v>
      </c>
      <c r="T13" s="48">
        <f t="shared" ca="1" si="1"/>
        <v>46152</v>
      </c>
      <c r="U13" s="46">
        <f t="shared" ca="1" si="1"/>
        <v>46153</v>
      </c>
      <c r="V13" s="47">
        <f t="shared" ca="1" si="1"/>
        <v>46154</v>
      </c>
      <c r="W13" s="47">
        <f t="shared" ca="1" si="1"/>
        <v>46155</v>
      </c>
      <c r="X13" s="47">
        <f t="shared" ca="1" si="1"/>
        <v>46156</v>
      </c>
      <c r="Y13" s="47">
        <f t="shared" ca="1" si="1"/>
        <v>46157</v>
      </c>
      <c r="Z13" s="47">
        <f t="shared" ca="1" si="1"/>
        <v>46158</v>
      </c>
      <c r="AA13" s="48">
        <f t="shared" ca="1" si="1"/>
        <v>46159</v>
      </c>
      <c r="AB13" s="46">
        <f t="shared" ca="1" si="1"/>
        <v>46160</v>
      </c>
      <c r="AC13" s="47">
        <f t="shared" ca="1" si="1"/>
        <v>46161</v>
      </c>
      <c r="AD13" s="47">
        <f t="shared" ca="1" si="1"/>
        <v>46162</v>
      </c>
      <c r="AE13" s="47">
        <f t="shared" ca="1" si="1"/>
        <v>46163</v>
      </c>
      <c r="AF13" s="47">
        <f t="shared" ca="1" si="1"/>
        <v>46164</v>
      </c>
      <c r="AG13" s="47">
        <f t="shared" ca="1" si="1"/>
        <v>46165</v>
      </c>
      <c r="AH13" s="48">
        <f t="shared" ca="1" si="1"/>
        <v>46166</v>
      </c>
      <c r="AI13" s="46">
        <f t="shared" ca="1" si="1"/>
        <v>46167</v>
      </c>
      <c r="AJ13" s="47">
        <f t="shared" ca="1" si="1"/>
        <v>46168</v>
      </c>
      <c r="AK13" s="47">
        <f t="shared" ca="1" si="1"/>
        <v>46169</v>
      </c>
      <c r="AL13" s="47">
        <f t="shared" ca="1" si="1"/>
        <v>46170</v>
      </c>
      <c r="AM13" s="47">
        <f t="shared" ca="1" si="1"/>
        <v>46171</v>
      </c>
      <c r="AN13" s="47">
        <f t="shared" ca="1" si="1"/>
        <v>46172</v>
      </c>
      <c r="AO13" s="48">
        <f t="shared" ca="1" si="1"/>
        <v>46173</v>
      </c>
      <c r="AP13" s="46">
        <f t="shared" ca="1" si="1"/>
        <v>46174</v>
      </c>
      <c r="AQ13" s="47">
        <f t="shared" ca="1" si="1"/>
        <v>46175</v>
      </c>
      <c r="AR13" s="47">
        <f t="shared" ca="1" si="1"/>
        <v>46176</v>
      </c>
      <c r="AS13" s="47">
        <f t="shared" ca="1" si="1"/>
        <v>46177</v>
      </c>
      <c r="AT13" s="47">
        <f t="shared" ca="1" si="1"/>
        <v>46178</v>
      </c>
      <c r="AU13" s="47">
        <f t="shared" ca="1" si="1"/>
        <v>46179</v>
      </c>
      <c r="AV13" s="48">
        <f t="shared" ca="1" si="1"/>
        <v>46180</v>
      </c>
    </row>
    <row r="14" spans="1:49" s="9" customFormat="1" ht="20" customHeight="1" thickTop="1" thickBot="1" x14ac:dyDescent="0.4">
      <c r="A14" s="49"/>
      <c r="B14" s="50"/>
      <c r="C14" s="51" t="s">
        <v>46</v>
      </c>
      <c r="D14" s="52"/>
      <c r="E14" s="53"/>
      <c r="F14" s="54"/>
      <c r="G14" s="55"/>
      <c r="H14" s="55"/>
      <c r="I14" s="56"/>
      <c r="J14" s="57" t="str">
        <f t="shared" ref="J14:J43" si="2">IFERROR(IF(ANALYSISTABS,IF(B14="","",IF(I14=1,"Completed",IF(I14&gt;0,"In progress","Not started"))),""),"")</f>
        <v/>
      </c>
      <c r="K14" s="58" t="str">
        <f t="shared" ref="K14:K43" si="3">IFERROR(IF(ANALYSISTABS,IF(F14="",IF(E14="","",E14),VLOOKUP(F14,$B$14:$E$43,4,FALSE)),""),"")</f>
        <v/>
      </c>
      <c r="L14" s="58" t="str">
        <f t="shared" ref="L14:L43" si="4">IFERROR(IF(ANALYSISTABS,IF(K14="","",K14+G14-1),""),"")</f>
        <v/>
      </c>
      <c r="M14" s="59"/>
      <c r="N14" s="60"/>
      <c r="O14" s="59"/>
      <c r="P14" s="59"/>
      <c r="Q14" s="59"/>
      <c r="R14" s="59"/>
      <c r="S14" s="59"/>
      <c r="T14" s="61"/>
      <c r="U14" s="60"/>
      <c r="V14" s="59"/>
      <c r="W14" s="59"/>
      <c r="X14" s="59"/>
      <c r="Y14" s="59"/>
      <c r="Z14" s="59"/>
      <c r="AA14" s="61"/>
      <c r="AB14" s="60"/>
      <c r="AC14" s="59"/>
      <c r="AD14" s="59"/>
      <c r="AE14" s="59"/>
      <c r="AF14" s="59"/>
      <c r="AG14" s="59"/>
      <c r="AH14" s="61"/>
      <c r="AI14" s="60"/>
      <c r="AJ14" s="59"/>
      <c r="AK14" s="59"/>
      <c r="AL14" s="59"/>
      <c r="AM14" s="59"/>
      <c r="AN14" s="59"/>
      <c r="AO14" s="61"/>
      <c r="AP14" s="60"/>
      <c r="AQ14" s="59"/>
      <c r="AR14" s="59"/>
      <c r="AS14" s="59"/>
      <c r="AT14" s="59"/>
      <c r="AU14" s="59"/>
      <c r="AV14" s="61"/>
    </row>
    <row r="15" spans="1:49" s="9" customFormat="1" ht="20" customHeight="1" thickTop="1" thickBot="1" x14ac:dyDescent="0.4">
      <c r="A15" s="49"/>
      <c r="B15" s="62" t="s">
        <v>47</v>
      </c>
      <c r="C15" s="63" t="s">
        <v>48</v>
      </c>
      <c r="D15" s="63" t="s">
        <v>18</v>
      </c>
      <c r="E15" s="64">
        <v>46146</v>
      </c>
      <c r="F15" s="65"/>
      <c r="G15" s="66">
        <v>4</v>
      </c>
      <c r="H15" s="66">
        <v>3</v>
      </c>
      <c r="I15" s="67">
        <v>1</v>
      </c>
      <c r="J15" s="68" t="str">
        <f t="shared" si="2"/>
        <v>Completed</v>
      </c>
      <c r="K15" s="69">
        <f t="shared" si="3"/>
        <v>46146</v>
      </c>
      <c r="L15" s="69">
        <f t="shared" si="4"/>
        <v>46149</v>
      </c>
      <c r="M15" s="70"/>
      <c r="N15" s="71"/>
      <c r="O15" s="70"/>
      <c r="P15" s="70"/>
      <c r="Q15" s="70"/>
      <c r="R15" s="70"/>
      <c r="S15" s="70"/>
      <c r="T15" s="72"/>
      <c r="U15" s="71"/>
      <c r="V15" s="70"/>
      <c r="W15" s="70"/>
      <c r="X15" s="70"/>
      <c r="Y15" s="70"/>
      <c r="Z15" s="70"/>
      <c r="AA15" s="72"/>
      <c r="AB15" s="71"/>
      <c r="AC15" s="70"/>
      <c r="AD15" s="70"/>
      <c r="AE15" s="70"/>
      <c r="AF15" s="70"/>
      <c r="AG15" s="70"/>
      <c r="AH15" s="72"/>
      <c r="AI15" s="71"/>
      <c r="AJ15" s="70"/>
      <c r="AK15" s="70"/>
      <c r="AL15" s="70"/>
      <c r="AM15" s="70"/>
      <c r="AN15" s="70"/>
      <c r="AO15" s="72"/>
      <c r="AP15" s="71"/>
      <c r="AQ15" s="70"/>
      <c r="AR15" s="70"/>
      <c r="AS15" s="70"/>
      <c r="AT15" s="70"/>
      <c r="AU15" s="70"/>
      <c r="AV15" s="72"/>
    </row>
    <row r="16" spans="1:49" s="9" customFormat="1" ht="20" customHeight="1" thickTop="1" thickBot="1" x14ac:dyDescent="0.4">
      <c r="A16" s="49"/>
      <c r="B16" s="73" t="s">
        <v>49</v>
      </c>
      <c r="C16" s="74" t="s">
        <v>50</v>
      </c>
      <c r="D16" s="74" t="s">
        <v>51</v>
      </c>
      <c r="E16" s="75">
        <v>46147</v>
      </c>
      <c r="F16" s="76" t="s">
        <v>47</v>
      </c>
      <c r="G16" s="77">
        <v>5</v>
      </c>
      <c r="H16" s="77">
        <v>2</v>
      </c>
      <c r="I16" s="78">
        <v>1</v>
      </c>
      <c r="J16" s="68" t="str">
        <f t="shared" si="2"/>
        <v>Completed</v>
      </c>
      <c r="K16" s="69">
        <f t="shared" si="3"/>
        <v>46146</v>
      </c>
      <c r="L16" s="69">
        <f t="shared" si="4"/>
        <v>46150</v>
      </c>
      <c r="M16" s="79"/>
      <c r="N16" s="80"/>
      <c r="O16" s="79"/>
      <c r="P16" s="79"/>
      <c r="Q16" s="79"/>
      <c r="R16" s="79"/>
      <c r="S16" s="79"/>
      <c r="T16" s="81"/>
      <c r="U16" s="80"/>
      <c r="V16" s="79"/>
      <c r="W16" s="79"/>
      <c r="X16" s="79"/>
      <c r="Y16" s="79"/>
      <c r="Z16" s="79"/>
      <c r="AA16" s="81"/>
      <c r="AB16" s="80"/>
      <c r="AC16" s="79"/>
      <c r="AD16" s="79"/>
      <c r="AE16" s="79"/>
      <c r="AF16" s="79"/>
      <c r="AG16" s="79"/>
      <c r="AH16" s="81"/>
      <c r="AI16" s="80"/>
      <c r="AJ16" s="79"/>
      <c r="AK16" s="79"/>
      <c r="AL16" s="79"/>
      <c r="AM16" s="79"/>
      <c r="AN16" s="79"/>
      <c r="AO16" s="81"/>
      <c r="AP16" s="80"/>
      <c r="AQ16" s="79"/>
      <c r="AR16" s="79"/>
      <c r="AS16" s="79"/>
      <c r="AT16" s="79"/>
      <c r="AU16" s="79"/>
      <c r="AV16" s="81"/>
    </row>
    <row r="17" spans="1:48" s="9" customFormat="1" ht="20" customHeight="1" thickTop="1" thickBot="1" x14ac:dyDescent="0.4">
      <c r="A17" s="49"/>
      <c r="B17" s="62" t="s">
        <v>52</v>
      </c>
      <c r="C17" s="63" t="s">
        <v>53</v>
      </c>
      <c r="D17" s="63" t="s">
        <v>18</v>
      </c>
      <c r="E17" s="64">
        <v>46148</v>
      </c>
      <c r="F17" s="65" t="s">
        <v>47</v>
      </c>
      <c r="G17" s="66">
        <v>4</v>
      </c>
      <c r="H17" s="66">
        <v>3</v>
      </c>
      <c r="I17" s="67">
        <v>1</v>
      </c>
      <c r="J17" s="68" t="str">
        <f t="shared" si="2"/>
        <v>Completed</v>
      </c>
      <c r="K17" s="69">
        <f t="shared" si="3"/>
        <v>46146</v>
      </c>
      <c r="L17" s="69">
        <f t="shared" si="4"/>
        <v>46149</v>
      </c>
      <c r="M17" s="70"/>
      <c r="N17" s="71"/>
      <c r="O17" s="70"/>
      <c r="P17" s="70"/>
      <c r="Q17" s="70"/>
      <c r="R17" s="70"/>
      <c r="S17" s="70"/>
      <c r="T17" s="72"/>
      <c r="U17" s="71"/>
      <c r="V17" s="70"/>
      <c r="W17" s="70"/>
      <c r="X17" s="70"/>
      <c r="Y17" s="70"/>
      <c r="Z17" s="70"/>
      <c r="AA17" s="72"/>
      <c r="AB17" s="71"/>
      <c r="AC17" s="70"/>
      <c r="AD17" s="70"/>
      <c r="AE17" s="70"/>
      <c r="AF17" s="70"/>
      <c r="AG17" s="70"/>
      <c r="AH17" s="72"/>
      <c r="AI17" s="71"/>
      <c r="AJ17" s="70"/>
      <c r="AK17" s="70"/>
      <c r="AL17" s="70"/>
      <c r="AM17" s="70"/>
      <c r="AN17" s="70"/>
      <c r="AO17" s="72"/>
      <c r="AP17" s="71"/>
      <c r="AQ17" s="70"/>
      <c r="AR17" s="70"/>
      <c r="AS17" s="70"/>
      <c r="AT17" s="70"/>
      <c r="AU17" s="70"/>
      <c r="AV17" s="72"/>
    </row>
    <row r="18" spans="1:48" s="9" customFormat="1" ht="20" customHeight="1" thickTop="1" thickBot="1" x14ac:dyDescent="0.4">
      <c r="A18" s="49"/>
      <c r="B18" s="73" t="s">
        <v>54</v>
      </c>
      <c r="C18" s="74" t="s">
        <v>55</v>
      </c>
      <c r="D18" s="74" t="s">
        <v>56</v>
      </c>
      <c r="E18" s="75">
        <v>46150</v>
      </c>
      <c r="F18" s="76" t="s">
        <v>49</v>
      </c>
      <c r="G18" s="77">
        <v>7</v>
      </c>
      <c r="H18" s="77">
        <v>2</v>
      </c>
      <c r="I18" s="78">
        <v>1</v>
      </c>
      <c r="J18" s="68" t="str">
        <f t="shared" si="2"/>
        <v>Completed</v>
      </c>
      <c r="K18" s="69">
        <f t="shared" si="3"/>
        <v>46147</v>
      </c>
      <c r="L18" s="69">
        <f t="shared" si="4"/>
        <v>46153</v>
      </c>
      <c r="M18" s="79"/>
      <c r="N18" s="80"/>
      <c r="O18" s="79"/>
      <c r="P18" s="79"/>
      <c r="Q18" s="79"/>
      <c r="R18" s="79"/>
      <c r="S18" s="79"/>
      <c r="T18" s="81"/>
      <c r="U18" s="80"/>
      <c r="V18" s="79"/>
      <c r="W18" s="79"/>
      <c r="X18" s="79"/>
      <c r="Y18" s="79"/>
      <c r="Z18" s="79"/>
      <c r="AA18" s="81"/>
      <c r="AB18" s="80"/>
      <c r="AC18" s="79"/>
      <c r="AD18" s="79"/>
      <c r="AE18" s="79"/>
      <c r="AF18" s="79"/>
      <c r="AG18" s="79"/>
      <c r="AH18" s="81"/>
      <c r="AI18" s="80"/>
      <c r="AJ18" s="79"/>
      <c r="AK18" s="79"/>
      <c r="AL18" s="79"/>
      <c r="AM18" s="79"/>
      <c r="AN18" s="79"/>
      <c r="AO18" s="81"/>
      <c r="AP18" s="80"/>
      <c r="AQ18" s="79"/>
      <c r="AR18" s="79"/>
      <c r="AS18" s="79"/>
      <c r="AT18" s="79"/>
      <c r="AU18" s="79"/>
      <c r="AV18" s="81"/>
    </row>
    <row r="19" spans="1:48" s="9" customFormat="1" ht="20" customHeight="1" thickTop="1" thickBot="1" x14ac:dyDescent="0.4">
      <c r="A19" s="49"/>
      <c r="B19" s="62" t="s">
        <v>57</v>
      </c>
      <c r="C19" s="63" t="s">
        <v>58</v>
      </c>
      <c r="D19" s="63" t="s">
        <v>18</v>
      </c>
      <c r="E19" s="64">
        <v>46151</v>
      </c>
      <c r="F19" s="65" t="s">
        <v>52</v>
      </c>
      <c r="G19" s="66">
        <v>4</v>
      </c>
      <c r="H19" s="66">
        <v>1</v>
      </c>
      <c r="I19" s="67">
        <v>1</v>
      </c>
      <c r="J19" s="68" t="str">
        <f t="shared" si="2"/>
        <v>Completed</v>
      </c>
      <c r="K19" s="69">
        <f t="shared" si="3"/>
        <v>46148</v>
      </c>
      <c r="L19" s="69">
        <f t="shared" si="4"/>
        <v>46151</v>
      </c>
      <c r="M19" s="70"/>
      <c r="N19" s="71"/>
      <c r="O19" s="70"/>
      <c r="P19" s="70"/>
      <c r="Q19" s="70"/>
      <c r="R19" s="70"/>
      <c r="S19" s="70"/>
      <c r="T19" s="72"/>
      <c r="U19" s="71"/>
      <c r="V19" s="70"/>
      <c r="W19" s="70"/>
      <c r="X19" s="70"/>
      <c r="Y19" s="70"/>
      <c r="Z19" s="70"/>
      <c r="AA19" s="72"/>
      <c r="AB19" s="71"/>
      <c r="AC19" s="70"/>
      <c r="AD19" s="70"/>
      <c r="AE19" s="70"/>
      <c r="AF19" s="70"/>
      <c r="AG19" s="70"/>
      <c r="AH19" s="72"/>
      <c r="AI19" s="71"/>
      <c r="AJ19" s="70"/>
      <c r="AK19" s="70"/>
      <c r="AL19" s="70"/>
      <c r="AM19" s="70"/>
      <c r="AN19" s="70"/>
      <c r="AO19" s="72"/>
      <c r="AP19" s="71"/>
      <c r="AQ19" s="70"/>
      <c r="AR19" s="70"/>
      <c r="AS19" s="70"/>
      <c r="AT19" s="70"/>
      <c r="AU19" s="70"/>
      <c r="AV19" s="72"/>
    </row>
    <row r="20" spans="1:48" s="9" customFormat="1" ht="20" customHeight="1" thickTop="1" thickBot="1" x14ac:dyDescent="0.4">
      <c r="A20" s="49"/>
      <c r="B20" s="50"/>
      <c r="C20" s="51" t="s">
        <v>59</v>
      </c>
      <c r="D20" s="52"/>
      <c r="E20" s="53"/>
      <c r="F20" s="54"/>
      <c r="G20" s="55" t="s">
        <v>60</v>
      </c>
      <c r="H20" s="55"/>
      <c r="I20" s="56"/>
      <c r="J20" s="57" t="str">
        <f t="shared" si="2"/>
        <v/>
      </c>
      <c r="K20" s="58" t="str">
        <f t="shared" si="3"/>
        <v/>
      </c>
      <c r="L20" s="58" t="str">
        <f t="shared" si="4"/>
        <v/>
      </c>
      <c r="M20" s="59"/>
      <c r="N20" s="60"/>
      <c r="O20" s="59"/>
      <c r="P20" s="59"/>
      <c r="Q20" s="59"/>
      <c r="R20" s="59"/>
      <c r="S20" s="59"/>
      <c r="T20" s="61"/>
      <c r="U20" s="60"/>
      <c r="V20" s="59"/>
      <c r="W20" s="59"/>
      <c r="X20" s="59"/>
      <c r="Y20" s="59"/>
      <c r="Z20" s="59"/>
      <c r="AA20" s="61"/>
      <c r="AB20" s="60"/>
      <c r="AC20" s="59"/>
      <c r="AD20" s="59"/>
      <c r="AE20" s="59"/>
      <c r="AF20" s="59"/>
      <c r="AG20" s="59"/>
      <c r="AH20" s="61"/>
      <c r="AI20" s="60"/>
      <c r="AJ20" s="59"/>
      <c r="AK20" s="59"/>
      <c r="AL20" s="59"/>
      <c r="AM20" s="59"/>
      <c r="AN20" s="59"/>
      <c r="AO20" s="61"/>
      <c r="AP20" s="60"/>
      <c r="AQ20" s="59"/>
      <c r="AR20" s="59"/>
      <c r="AS20" s="59"/>
      <c r="AT20" s="59"/>
      <c r="AU20" s="59"/>
      <c r="AV20" s="61"/>
    </row>
    <row r="21" spans="1:48" s="9" customFormat="1" ht="20" customHeight="1" thickTop="1" thickBot="1" x14ac:dyDescent="0.4">
      <c r="A21" s="49"/>
      <c r="B21" s="62" t="s">
        <v>61</v>
      </c>
      <c r="C21" s="63" t="s">
        <v>62</v>
      </c>
      <c r="D21" s="63" t="s">
        <v>56</v>
      </c>
      <c r="E21" s="64">
        <v>46154</v>
      </c>
      <c r="F21" s="65" t="s">
        <v>54</v>
      </c>
      <c r="G21" s="66">
        <v>7</v>
      </c>
      <c r="H21" s="66">
        <v>3</v>
      </c>
      <c r="I21" s="67">
        <v>1</v>
      </c>
      <c r="J21" s="68" t="str">
        <f t="shared" si="2"/>
        <v>Completed</v>
      </c>
      <c r="K21" s="69">
        <f t="shared" si="3"/>
        <v>46150</v>
      </c>
      <c r="L21" s="69">
        <f t="shared" si="4"/>
        <v>46156</v>
      </c>
      <c r="M21" s="70"/>
      <c r="N21" s="71"/>
      <c r="O21" s="70"/>
      <c r="P21" s="70"/>
      <c r="Q21" s="70"/>
      <c r="R21" s="70"/>
      <c r="S21" s="70"/>
      <c r="T21" s="72"/>
      <c r="U21" s="71"/>
      <c r="V21" s="70"/>
      <c r="W21" s="70"/>
      <c r="X21" s="70"/>
      <c r="Y21" s="70"/>
      <c r="Z21" s="70"/>
      <c r="AA21" s="72"/>
      <c r="AB21" s="71"/>
      <c r="AC21" s="70"/>
      <c r="AD21" s="70"/>
      <c r="AE21" s="70"/>
      <c r="AF21" s="70"/>
      <c r="AG21" s="70"/>
      <c r="AH21" s="72"/>
      <c r="AI21" s="71"/>
      <c r="AJ21" s="70"/>
      <c r="AK21" s="70"/>
      <c r="AL21" s="70"/>
      <c r="AM21" s="70"/>
      <c r="AN21" s="70"/>
      <c r="AO21" s="72"/>
      <c r="AP21" s="71"/>
      <c r="AQ21" s="70"/>
      <c r="AR21" s="70"/>
      <c r="AS21" s="70"/>
      <c r="AT21" s="70"/>
      <c r="AU21" s="70"/>
      <c r="AV21" s="72"/>
    </row>
    <row r="22" spans="1:48" s="9" customFormat="1" ht="20" customHeight="1" thickTop="1" thickBot="1" x14ac:dyDescent="0.4">
      <c r="A22" s="49"/>
      <c r="B22" s="73" t="s">
        <v>63</v>
      </c>
      <c r="C22" s="74" t="s">
        <v>64</v>
      </c>
      <c r="D22" s="74" t="s">
        <v>65</v>
      </c>
      <c r="E22" s="75">
        <v>46155</v>
      </c>
      <c r="F22" s="76" t="s">
        <v>54</v>
      </c>
      <c r="G22" s="77">
        <v>8</v>
      </c>
      <c r="H22" s="77">
        <v>3</v>
      </c>
      <c r="I22" s="78">
        <v>0.9</v>
      </c>
      <c r="J22" s="68" t="str">
        <f t="shared" si="2"/>
        <v>In progress</v>
      </c>
      <c r="K22" s="69">
        <f t="shared" si="3"/>
        <v>46150</v>
      </c>
      <c r="L22" s="69">
        <f t="shared" si="4"/>
        <v>46157</v>
      </c>
      <c r="M22" s="79"/>
      <c r="N22" s="80"/>
      <c r="O22" s="79"/>
      <c r="P22" s="79"/>
      <c r="Q22" s="79"/>
      <c r="R22" s="79"/>
      <c r="S22" s="79"/>
      <c r="T22" s="81"/>
      <c r="U22" s="80"/>
      <c r="V22" s="79"/>
      <c r="W22" s="79"/>
      <c r="X22" s="79"/>
      <c r="Y22" s="79"/>
      <c r="Z22" s="79"/>
      <c r="AA22" s="81"/>
      <c r="AB22" s="80"/>
      <c r="AC22" s="79"/>
      <c r="AD22" s="79"/>
      <c r="AE22" s="79"/>
      <c r="AF22" s="79"/>
      <c r="AG22" s="79"/>
      <c r="AH22" s="81"/>
      <c r="AI22" s="80"/>
      <c r="AJ22" s="79"/>
      <c r="AK22" s="79"/>
      <c r="AL22" s="79"/>
      <c r="AM22" s="79"/>
      <c r="AN22" s="79"/>
      <c r="AO22" s="81"/>
      <c r="AP22" s="80"/>
      <c r="AQ22" s="79"/>
      <c r="AR22" s="79"/>
      <c r="AS22" s="79"/>
      <c r="AT22" s="79"/>
      <c r="AU22" s="79"/>
      <c r="AV22" s="81"/>
    </row>
    <row r="23" spans="1:48" s="9" customFormat="1" ht="20" customHeight="1" thickTop="1" thickBot="1" x14ac:dyDescent="0.4">
      <c r="A23" s="49"/>
      <c r="B23" s="62" t="s">
        <v>66</v>
      </c>
      <c r="C23" s="63" t="s">
        <v>67</v>
      </c>
      <c r="D23" s="63" t="s">
        <v>56</v>
      </c>
      <c r="E23" s="64">
        <v>46160</v>
      </c>
      <c r="F23" s="65" t="s">
        <v>61</v>
      </c>
      <c r="G23" s="66">
        <v>6</v>
      </c>
      <c r="H23" s="66">
        <v>3</v>
      </c>
      <c r="I23" s="67">
        <v>0.7</v>
      </c>
      <c r="J23" s="68" t="str">
        <f t="shared" si="2"/>
        <v>In progress</v>
      </c>
      <c r="K23" s="69">
        <f t="shared" si="3"/>
        <v>46154</v>
      </c>
      <c r="L23" s="69">
        <f t="shared" si="4"/>
        <v>46159</v>
      </c>
      <c r="M23" s="70"/>
      <c r="N23" s="71"/>
      <c r="O23" s="70"/>
      <c r="P23" s="70"/>
      <c r="Q23" s="70"/>
      <c r="R23" s="70"/>
      <c r="S23" s="70"/>
      <c r="T23" s="72"/>
      <c r="U23" s="71"/>
      <c r="V23" s="70"/>
      <c r="W23" s="70"/>
      <c r="X23" s="70"/>
      <c r="Y23" s="70"/>
      <c r="Z23" s="70"/>
      <c r="AA23" s="72"/>
      <c r="AB23" s="71"/>
      <c r="AC23" s="70"/>
      <c r="AD23" s="70"/>
      <c r="AE23" s="70"/>
      <c r="AF23" s="70"/>
      <c r="AG23" s="70"/>
      <c r="AH23" s="72"/>
      <c r="AI23" s="71"/>
      <c r="AJ23" s="70"/>
      <c r="AK23" s="70"/>
      <c r="AL23" s="70"/>
      <c r="AM23" s="70"/>
      <c r="AN23" s="70"/>
      <c r="AO23" s="72"/>
      <c r="AP23" s="71"/>
      <c r="AQ23" s="70"/>
      <c r="AR23" s="70"/>
      <c r="AS23" s="70"/>
      <c r="AT23" s="70"/>
      <c r="AU23" s="70"/>
      <c r="AV23" s="72"/>
    </row>
    <row r="24" spans="1:48" s="9" customFormat="1" ht="20" customHeight="1" thickTop="1" thickBot="1" x14ac:dyDescent="0.4">
      <c r="A24" s="49"/>
      <c r="B24" s="73" t="s">
        <v>68</v>
      </c>
      <c r="C24" s="74" t="s">
        <v>69</v>
      </c>
      <c r="D24" s="74" t="s">
        <v>65</v>
      </c>
      <c r="E24" s="75">
        <v>46157</v>
      </c>
      <c r="F24" s="76" t="s">
        <v>52</v>
      </c>
      <c r="G24" s="77">
        <v>8</v>
      </c>
      <c r="H24" s="77">
        <v>3</v>
      </c>
      <c r="I24" s="78">
        <v>0.6</v>
      </c>
      <c r="J24" s="68" t="str">
        <f t="shared" si="2"/>
        <v>In progress</v>
      </c>
      <c r="K24" s="69">
        <f t="shared" si="3"/>
        <v>46148</v>
      </c>
      <c r="L24" s="69">
        <f t="shared" si="4"/>
        <v>46155</v>
      </c>
      <c r="M24" s="79"/>
      <c r="N24" s="80"/>
      <c r="O24" s="79"/>
      <c r="P24" s="79"/>
      <c r="Q24" s="79"/>
      <c r="R24" s="79"/>
      <c r="S24" s="79"/>
      <c r="T24" s="81"/>
      <c r="U24" s="80"/>
      <c r="V24" s="79"/>
      <c r="W24" s="79"/>
      <c r="X24" s="79"/>
      <c r="Y24" s="79"/>
      <c r="Z24" s="79"/>
      <c r="AA24" s="81"/>
      <c r="AB24" s="80"/>
      <c r="AC24" s="79"/>
      <c r="AD24" s="79"/>
      <c r="AE24" s="79"/>
      <c r="AF24" s="79"/>
      <c r="AG24" s="79"/>
      <c r="AH24" s="81"/>
      <c r="AI24" s="80"/>
      <c r="AJ24" s="79"/>
      <c r="AK24" s="79"/>
      <c r="AL24" s="79"/>
      <c r="AM24" s="79"/>
      <c r="AN24" s="79"/>
      <c r="AO24" s="81"/>
      <c r="AP24" s="80"/>
      <c r="AQ24" s="79"/>
      <c r="AR24" s="79"/>
      <c r="AS24" s="79"/>
      <c r="AT24" s="79"/>
      <c r="AU24" s="79"/>
      <c r="AV24" s="81"/>
    </row>
    <row r="25" spans="1:48" s="9" customFormat="1" ht="20" customHeight="1" thickTop="1" thickBot="1" x14ac:dyDescent="0.4">
      <c r="A25" s="49"/>
      <c r="B25" s="62" t="s">
        <v>70</v>
      </c>
      <c r="C25" s="63" t="s">
        <v>71</v>
      </c>
      <c r="D25" s="63" t="s">
        <v>72</v>
      </c>
      <c r="E25" s="64">
        <v>46161</v>
      </c>
      <c r="F25" s="65" t="s">
        <v>63</v>
      </c>
      <c r="G25" s="66">
        <v>5</v>
      </c>
      <c r="H25" s="66">
        <v>6</v>
      </c>
      <c r="I25" s="67">
        <v>0.5</v>
      </c>
      <c r="J25" s="68" t="str">
        <f t="shared" si="2"/>
        <v>In progress</v>
      </c>
      <c r="K25" s="69">
        <f t="shared" si="3"/>
        <v>46155</v>
      </c>
      <c r="L25" s="69">
        <f t="shared" si="4"/>
        <v>46159</v>
      </c>
      <c r="M25" s="70"/>
      <c r="N25" s="71"/>
      <c r="O25" s="70"/>
      <c r="P25" s="70"/>
      <c r="Q25" s="70"/>
      <c r="R25" s="70"/>
      <c r="S25" s="70"/>
      <c r="T25" s="72"/>
      <c r="U25" s="71"/>
      <c r="V25" s="70"/>
      <c r="W25" s="70"/>
      <c r="X25" s="70"/>
      <c r="Y25" s="70"/>
      <c r="Z25" s="70"/>
      <c r="AA25" s="72"/>
      <c r="AB25" s="71"/>
      <c r="AC25" s="70"/>
      <c r="AD25" s="70"/>
      <c r="AE25" s="70"/>
      <c r="AF25" s="70"/>
      <c r="AG25" s="70"/>
      <c r="AH25" s="72"/>
      <c r="AI25" s="71"/>
      <c r="AJ25" s="70"/>
      <c r="AK25" s="70"/>
      <c r="AL25" s="70"/>
      <c r="AM25" s="70"/>
      <c r="AN25" s="70"/>
      <c r="AO25" s="72"/>
      <c r="AP25" s="71"/>
      <c r="AQ25" s="70"/>
      <c r="AR25" s="70"/>
      <c r="AS25" s="70"/>
      <c r="AT25" s="70"/>
      <c r="AU25" s="70"/>
      <c r="AV25" s="72"/>
    </row>
    <row r="26" spans="1:48" s="9" customFormat="1" ht="20" customHeight="1" thickTop="1" thickBot="1" x14ac:dyDescent="0.4">
      <c r="A26" s="49"/>
      <c r="B26" s="50"/>
      <c r="C26" s="51" t="s">
        <v>73</v>
      </c>
      <c r="D26" s="52"/>
      <c r="E26" s="53"/>
      <c r="F26" s="54"/>
      <c r="G26" s="55" t="s">
        <v>60</v>
      </c>
      <c r="H26" s="55"/>
      <c r="I26" s="56"/>
      <c r="J26" s="57" t="str">
        <f t="shared" si="2"/>
        <v/>
      </c>
      <c r="K26" s="58" t="str">
        <f t="shared" si="3"/>
        <v/>
      </c>
      <c r="L26" s="58" t="str">
        <f t="shared" si="4"/>
        <v/>
      </c>
      <c r="M26" s="59"/>
      <c r="N26" s="60"/>
      <c r="O26" s="59"/>
      <c r="P26" s="59"/>
      <c r="Q26" s="59"/>
      <c r="R26" s="59"/>
      <c r="S26" s="59"/>
      <c r="T26" s="61"/>
      <c r="U26" s="60"/>
      <c r="V26" s="59"/>
      <c r="W26" s="59"/>
      <c r="X26" s="59"/>
      <c r="Y26" s="59"/>
      <c r="Z26" s="59"/>
      <c r="AA26" s="61"/>
      <c r="AB26" s="60"/>
      <c r="AC26" s="59"/>
      <c r="AD26" s="59"/>
      <c r="AE26" s="59"/>
      <c r="AF26" s="59"/>
      <c r="AG26" s="59"/>
      <c r="AH26" s="61"/>
      <c r="AI26" s="60"/>
      <c r="AJ26" s="59"/>
      <c r="AK26" s="59"/>
      <c r="AL26" s="59"/>
      <c r="AM26" s="59"/>
      <c r="AN26" s="59"/>
      <c r="AO26" s="61"/>
      <c r="AP26" s="60"/>
      <c r="AQ26" s="59"/>
      <c r="AR26" s="59"/>
      <c r="AS26" s="59"/>
      <c r="AT26" s="59"/>
      <c r="AU26" s="59"/>
      <c r="AV26" s="61"/>
    </row>
    <row r="27" spans="1:48" s="9" customFormat="1" ht="20" customHeight="1" thickTop="1" thickBot="1" x14ac:dyDescent="0.4">
      <c r="A27" s="49"/>
      <c r="B27" s="62" t="s">
        <v>74</v>
      </c>
      <c r="C27" s="63" t="s">
        <v>75</v>
      </c>
      <c r="D27" s="63" t="s">
        <v>56</v>
      </c>
      <c r="E27" s="64">
        <v>46162</v>
      </c>
      <c r="F27" s="65" t="s">
        <v>66</v>
      </c>
      <c r="G27" s="66">
        <v>8</v>
      </c>
      <c r="H27" s="66">
        <v>5</v>
      </c>
      <c r="I27" s="67">
        <v>0.4</v>
      </c>
      <c r="J27" s="68" t="str">
        <f t="shared" si="2"/>
        <v>In progress</v>
      </c>
      <c r="K27" s="69">
        <f t="shared" si="3"/>
        <v>46160</v>
      </c>
      <c r="L27" s="69">
        <f t="shared" si="4"/>
        <v>46167</v>
      </c>
      <c r="M27" s="70"/>
      <c r="N27" s="71"/>
      <c r="O27" s="70"/>
      <c r="P27" s="70"/>
      <c r="Q27" s="70"/>
      <c r="R27" s="70"/>
      <c r="S27" s="70"/>
      <c r="T27" s="72"/>
      <c r="U27" s="71"/>
      <c r="V27" s="70"/>
      <c r="W27" s="70"/>
      <c r="X27" s="70"/>
      <c r="Y27" s="70"/>
      <c r="Z27" s="70"/>
      <c r="AA27" s="72"/>
      <c r="AB27" s="71"/>
      <c r="AC27" s="70"/>
      <c r="AD27" s="70"/>
      <c r="AE27" s="70"/>
      <c r="AF27" s="70"/>
      <c r="AG27" s="70"/>
      <c r="AH27" s="72"/>
      <c r="AI27" s="71"/>
      <c r="AJ27" s="70"/>
      <c r="AK27" s="70"/>
      <c r="AL27" s="70"/>
      <c r="AM27" s="70"/>
      <c r="AN27" s="70"/>
      <c r="AO27" s="72"/>
      <c r="AP27" s="71"/>
      <c r="AQ27" s="70"/>
      <c r="AR27" s="70"/>
      <c r="AS27" s="70"/>
      <c r="AT27" s="70"/>
      <c r="AU27" s="70"/>
      <c r="AV27" s="72"/>
    </row>
    <row r="28" spans="1:48" s="9" customFormat="1" ht="20" customHeight="1" thickTop="1" thickBot="1" x14ac:dyDescent="0.4">
      <c r="A28" s="49"/>
      <c r="B28" s="73" t="s">
        <v>76</v>
      </c>
      <c r="C28" s="74" t="s">
        <v>77</v>
      </c>
      <c r="D28" s="74" t="s">
        <v>72</v>
      </c>
      <c r="E28" s="75">
        <v>46163</v>
      </c>
      <c r="F28" s="76" t="s">
        <v>63</v>
      </c>
      <c r="G28" s="77">
        <v>7</v>
      </c>
      <c r="H28" s="77">
        <v>6</v>
      </c>
      <c r="I28" s="78">
        <v>0.3</v>
      </c>
      <c r="J28" s="68" t="str">
        <f t="shared" si="2"/>
        <v>In progress</v>
      </c>
      <c r="K28" s="69">
        <f t="shared" si="3"/>
        <v>46155</v>
      </c>
      <c r="L28" s="69">
        <f t="shared" si="4"/>
        <v>46161</v>
      </c>
      <c r="M28" s="79"/>
      <c r="N28" s="80"/>
      <c r="O28" s="79"/>
      <c r="P28" s="79"/>
      <c r="Q28" s="79"/>
      <c r="R28" s="79"/>
      <c r="S28" s="79"/>
      <c r="T28" s="81"/>
      <c r="U28" s="80"/>
      <c r="V28" s="79"/>
      <c r="W28" s="79"/>
      <c r="X28" s="79"/>
      <c r="Y28" s="79"/>
      <c r="Z28" s="79"/>
      <c r="AA28" s="81"/>
      <c r="AB28" s="80"/>
      <c r="AC28" s="79"/>
      <c r="AD28" s="79"/>
      <c r="AE28" s="79"/>
      <c r="AF28" s="79"/>
      <c r="AG28" s="79"/>
      <c r="AH28" s="81"/>
      <c r="AI28" s="80"/>
      <c r="AJ28" s="79"/>
      <c r="AK28" s="79"/>
      <c r="AL28" s="79"/>
      <c r="AM28" s="79"/>
      <c r="AN28" s="79"/>
      <c r="AO28" s="81"/>
      <c r="AP28" s="80"/>
      <c r="AQ28" s="79"/>
      <c r="AR28" s="79"/>
      <c r="AS28" s="79"/>
      <c r="AT28" s="79"/>
      <c r="AU28" s="79"/>
      <c r="AV28" s="81"/>
    </row>
    <row r="29" spans="1:48" s="9" customFormat="1" ht="20" customHeight="1" thickTop="1" thickBot="1" x14ac:dyDescent="0.4">
      <c r="A29" s="49"/>
      <c r="B29" s="62" t="s">
        <v>78</v>
      </c>
      <c r="C29" s="63" t="s">
        <v>79</v>
      </c>
      <c r="D29" s="63" t="s">
        <v>65</v>
      </c>
      <c r="E29" s="64">
        <v>46164</v>
      </c>
      <c r="F29" s="65" t="s">
        <v>68</v>
      </c>
      <c r="G29" s="66">
        <v>7</v>
      </c>
      <c r="H29" s="66">
        <v>7</v>
      </c>
      <c r="I29" s="67">
        <v>0.2</v>
      </c>
      <c r="J29" s="68" t="str">
        <f t="shared" si="2"/>
        <v>In progress</v>
      </c>
      <c r="K29" s="69">
        <f t="shared" si="3"/>
        <v>46157</v>
      </c>
      <c r="L29" s="69">
        <f t="shared" si="4"/>
        <v>46163</v>
      </c>
      <c r="M29" s="70"/>
      <c r="N29" s="71"/>
      <c r="O29" s="70"/>
      <c r="P29" s="70"/>
      <c r="Q29" s="70"/>
      <c r="R29" s="70"/>
      <c r="S29" s="70"/>
      <c r="T29" s="72"/>
      <c r="U29" s="71"/>
      <c r="V29" s="70"/>
      <c r="W29" s="70"/>
      <c r="X29" s="70"/>
      <c r="Y29" s="70"/>
      <c r="Z29" s="70"/>
      <c r="AA29" s="72"/>
      <c r="AB29" s="71"/>
      <c r="AC29" s="70"/>
      <c r="AD29" s="70"/>
      <c r="AE29" s="70"/>
      <c r="AF29" s="70"/>
      <c r="AG29" s="70"/>
      <c r="AH29" s="72"/>
      <c r="AI29" s="71"/>
      <c r="AJ29" s="70"/>
      <c r="AK29" s="70"/>
      <c r="AL29" s="70"/>
      <c r="AM29" s="70"/>
      <c r="AN29" s="70"/>
      <c r="AO29" s="72"/>
      <c r="AP29" s="71"/>
      <c r="AQ29" s="70"/>
      <c r="AR29" s="70"/>
      <c r="AS29" s="70"/>
      <c r="AT29" s="70"/>
      <c r="AU29" s="70"/>
      <c r="AV29" s="72"/>
    </row>
    <row r="30" spans="1:48" s="9" customFormat="1" ht="20" customHeight="1" thickTop="1" thickBot="1" x14ac:dyDescent="0.4">
      <c r="A30" s="49"/>
      <c r="B30" s="73" t="s">
        <v>80</v>
      </c>
      <c r="C30" s="74" t="s">
        <v>81</v>
      </c>
      <c r="D30" s="74" t="s">
        <v>56</v>
      </c>
      <c r="E30" s="75">
        <v>46164</v>
      </c>
      <c r="F30" s="76" t="s">
        <v>63</v>
      </c>
      <c r="G30" s="77">
        <v>6</v>
      </c>
      <c r="H30" s="77">
        <v>7</v>
      </c>
      <c r="I30" s="78">
        <v>0.15</v>
      </c>
      <c r="J30" s="68" t="str">
        <f t="shared" si="2"/>
        <v>In progress</v>
      </c>
      <c r="K30" s="69">
        <f t="shared" si="3"/>
        <v>46155</v>
      </c>
      <c r="L30" s="69">
        <f t="shared" si="4"/>
        <v>46160</v>
      </c>
      <c r="M30" s="79"/>
      <c r="N30" s="80"/>
      <c r="O30" s="79"/>
      <c r="P30" s="79"/>
      <c r="Q30" s="79"/>
      <c r="R30" s="79"/>
      <c r="S30" s="79"/>
      <c r="T30" s="81"/>
      <c r="U30" s="80"/>
      <c r="V30" s="79"/>
      <c r="W30" s="79"/>
      <c r="X30" s="79"/>
      <c r="Y30" s="79"/>
      <c r="Z30" s="79"/>
      <c r="AA30" s="81"/>
      <c r="AB30" s="80"/>
      <c r="AC30" s="79"/>
      <c r="AD30" s="79"/>
      <c r="AE30" s="79"/>
      <c r="AF30" s="79"/>
      <c r="AG30" s="79"/>
      <c r="AH30" s="81"/>
      <c r="AI30" s="80"/>
      <c r="AJ30" s="79"/>
      <c r="AK30" s="79"/>
      <c r="AL30" s="79"/>
      <c r="AM30" s="79"/>
      <c r="AN30" s="79"/>
      <c r="AO30" s="81"/>
      <c r="AP30" s="80"/>
      <c r="AQ30" s="79"/>
      <c r="AR30" s="79"/>
      <c r="AS30" s="79"/>
      <c r="AT30" s="79"/>
      <c r="AU30" s="79"/>
      <c r="AV30" s="81"/>
    </row>
    <row r="31" spans="1:48" s="9" customFormat="1" ht="20" customHeight="1" thickTop="1" thickBot="1" x14ac:dyDescent="0.4">
      <c r="A31" s="49"/>
      <c r="B31" s="62" t="s">
        <v>82</v>
      </c>
      <c r="C31" s="63" t="s">
        <v>83</v>
      </c>
      <c r="D31" s="63" t="s">
        <v>72</v>
      </c>
      <c r="E31" s="64">
        <v>46167</v>
      </c>
      <c r="F31" s="65" t="s">
        <v>76</v>
      </c>
      <c r="G31" s="66">
        <v>5</v>
      </c>
      <c r="H31" s="66">
        <v>7</v>
      </c>
      <c r="I31" s="67">
        <v>0.1</v>
      </c>
      <c r="J31" s="68" t="str">
        <f t="shared" si="2"/>
        <v>In progress</v>
      </c>
      <c r="K31" s="69">
        <f t="shared" si="3"/>
        <v>46163</v>
      </c>
      <c r="L31" s="69">
        <f t="shared" si="4"/>
        <v>46167</v>
      </c>
      <c r="M31" s="70"/>
      <c r="N31" s="71"/>
      <c r="O31" s="70"/>
      <c r="P31" s="70"/>
      <c r="Q31" s="70"/>
      <c r="R31" s="70"/>
      <c r="S31" s="70"/>
      <c r="T31" s="72"/>
      <c r="U31" s="71"/>
      <c r="V31" s="70"/>
      <c r="W31" s="70"/>
      <c r="X31" s="70"/>
      <c r="Y31" s="70"/>
      <c r="Z31" s="70"/>
      <c r="AA31" s="72"/>
      <c r="AB31" s="71"/>
      <c r="AC31" s="70"/>
      <c r="AD31" s="70"/>
      <c r="AE31" s="70"/>
      <c r="AF31" s="70"/>
      <c r="AG31" s="70"/>
      <c r="AH31" s="72"/>
      <c r="AI31" s="71"/>
      <c r="AJ31" s="70"/>
      <c r="AK31" s="70"/>
      <c r="AL31" s="70"/>
      <c r="AM31" s="70"/>
      <c r="AN31" s="70"/>
      <c r="AO31" s="72"/>
      <c r="AP31" s="71"/>
      <c r="AQ31" s="70"/>
      <c r="AR31" s="70"/>
      <c r="AS31" s="70"/>
      <c r="AT31" s="70"/>
      <c r="AU31" s="70"/>
      <c r="AV31" s="72"/>
    </row>
    <row r="32" spans="1:48" s="9" customFormat="1" ht="20" customHeight="1" thickTop="1" thickBot="1" x14ac:dyDescent="0.4">
      <c r="A32" s="49"/>
      <c r="B32" s="50"/>
      <c r="C32" s="51" t="s">
        <v>84</v>
      </c>
      <c r="D32" s="52"/>
      <c r="E32" s="53"/>
      <c r="F32" s="54"/>
      <c r="G32" s="55" t="s">
        <v>60</v>
      </c>
      <c r="H32" s="55"/>
      <c r="I32" s="56"/>
      <c r="J32" s="57" t="str">
        <f t="shared" si="2"/>
        <v/>
      </c>
      <c r="K32" s="58" t="str">
        <f t="shared" si="3"/>
        <v/>
      </c>
      <c r="L32" s="58" t="str">
        <f t="shared" si="4"/>
        <v/>
      </c>
      <c r="M32" s="59"/>
      <c r="N32" s="60"/>
      <c r="O32" s="59"/>
      <c r="P32" s="59"/>
      <c r="Q32" s="59"/>
      <c r="R32" s="59"/>
      <c r="S32" s="59"/>
      <c r="T32" s="61"/>
      <c r="U32" s="60"/>
      <c r="V32" s="59"/>
      <c r="W32" s="59"/>
      <c r="X32" s="59"/>
      <c r="Y32" s="59"/>
      <c r="Z32" s="59"/>
      <c r="AA32" s="61"/>
      <c r="AB32" s="60"/>
      <c r="AC32" s="59"/>
      <c r="AD32" s="59"/>
      <c r="AE32" s="59"/>
      <c r="AF32" s="59"/>
      <c r="AG32" s="59"/>
      <c r="AH32" s="61"/>
      <c r="AI32" s="60"/>
      <c r="AJ32" s="59"/>
      <c r="AK32" s="59"/>
      <c r="AL32" s="59"/>
      <c r="AM32" s="59"/>
      <c r="AN32" s="59"/>
      <c r="AO32" s="61"/>
      <c r="AP32" s="60"/>
      <c r="AQ32" s="59"/>
      <c r="AR32" s="59"/>
      <c r="AS32" s="59"/>
      <c r="AT32" s="59"/>
      <c r="AU32" s="59"/>
      <c r="AV32" s="61"/>
    </row>
    <row r="33" spans="1:48" s="9" customFormat="1" ht="20" customHeight="1" thickTop="1" thickBot="1" x14ac:dyDescent="0.4">
      <c r="A33" s="49"/>
      <c r="B33" s="73" t="s">
        <v>85</v>
      </c>
      <c r="C33" s="74" t="s">
        <v>86</v>
      </c>
      <c r="D33" s="74" t="s">
        <v>65</v>
      </c>
      <c r="E33" s="75">
        <v>46168</v>
      </c>
      <c r="F33" s="76" t="s">
        <v>74</v>
      </c>
      <c r="G33" s="77">
        <v>4</v>
      </c>
      <c r="H33" s="77">
        <v>4</v>
      </c>
      <c r="I33" s="78">
        <v>0</v>
      </c>
      <c r="J33" s="68" t="str">
        <f t="shared" si="2"/>
        <v>Not started</v>
      </c>
      <c r="K33" s="69">
        <f t="shared" si="3"/>
        <v>46162</v>
      </c>
      <c r="L33" s="69">
        <f t="shared" si="4"/>
        <v>46165</v>
      </c>
      <c r="M33" s="79"/>
      <c r="N33" s="80"/>
      <c r="O33" s="79"/>
      <c r="P33" s="79"/>
      <c r="Q33" s="79"/>
      <c r="R33" s="79"/>
      <c r="S33" s="79"/>
      <c r="T33" s="81"/>
      <c r="U33" s="80"/>
      <c r="V33" s="79"/>
      <c r="W33" s="79"/>
      <c r="X33" s="79"/>
      <c r="Y33" s="79"/>
      <c r="Z33" s="79"/>
      <c r="AA33" s="81"/>
      <c r="AB33" s="80"/>
      <c r="AC33" s="79"/>
      <c r="AD33" s="79"/>
      <c r="AE33" s="79"/>
      <c r="AF33" s="79"/>
      <c r="AG33" s="79"/>
      <c r="AH33" s="81"/>
      <c r="AI33" s="80"/>
      <c r="AJ33" s="79"/>
      <c r="AK33" s="79"/>
      <c r="AL33" s="79"/>
      <c r="AM33" s="79"/>
      <c r="AN33" s="79"/>
      <c r="AO33" s="81"/>
      <c r="AP33" s="80"/>
      <c r="AQ33" s="79"/>
      <c r="AR33" s="79"/>
      <c r="AS33" s="79"/>
      <c r="AT33" s="79"/>
      <c r="AU33" s="79"/>
      <c r="AV33" s="81"/>
    </row>
    <row r="34" spans="1:48" s="9" customFormat="1" ht="20" customHeight="1" thickTop="1" thickBot="1" x14ac:dyDescent="0.4">
      <c r="A34" s="49"/>
      <c r="B34" s="62" t="s">
        <v>87</v>
      </c>
      <c r="C34" s="63" t="s">
        <v>88</v>
      </c>
      <c r="D34" s="63" t="s">
        <v>51</v>
      </c>
      <c r="E34" s="64">
        <v>46169</v>
      </c>
      <c r="F34" s="65" t="s">
        <v>78</v>
      </c>
      <c r="G34" s="66">
        <v>6</v>
      </c>
      <c r="H34" s="66">
        <v>3</v>
      </c>
      <c r="I34" s="67">
        <v>0</v>
      </c>
      <c r="J34" s="68" t="str">
        <f t="shared" si="2"/>
        <v>Not started</v>
      </c>
      <c r="K34" s="69">
        <f t="shared" si="3"/>
        <v>46164</v>
      </c>
      <c r="L34" s="69">
        <f t="shared" si="4"/>
        <v>46169</v>
      </c>
      <c r="M34" s="70"/>
      <c r="N34" s="71"/>
      <c r="O34" s="70"/>
      <c r="P34" s="70"/>
      <c r="Q34" s="70"/>
      <c r="R34" s="70"/>
      <c r="S34" s="70"/>
      <c r="T34" s="72"/>
      <c r="U34" s="71"/>
      <c r="V34" s="70"/>
      <c r="W34" s="70"/>
      <c r="X34" s="70"/>
      <c r="Y34" s="70"/>
      <c r="Z34" s="70"/>
      <c r="AA34" s="72"/>
      <c r="AB34" s="71"/>
      <c r="AC34" s="70"/>
      <c r="AD34" s="70"/>
      <c r="AE34" s="70"/>
      <c r="AF34" s="70"/>
      <c r="AG34" s="70"/>
      <c r="AH34" s="72"/>
      <c r="AI34" s="71"/>
      <c r="AJ34" s="70"/>
      <c r="AK34" s="70"/>
      <c r="AL34" s="70"/>
      <c r="AM34" s="70"/>
      <c r="AN34" s="70"/>
      <c r="AO34" s="72"/>
      <c r="AP34" s="71"/>
      <c r="AQ34" s="70"/>
      <c r="AR34" s="70"/>
      <c r="AS34" s="70"/>
      <c r="AT34" s="70"/>
      <c r="AU34" s="70"/>
      <c r="AV34" s="72"/>
    </row>
    <row r="35" spans="1:48" s="9" customFormat="1" ht="20" customHeight="1" thickTop="1" thickBot="1" x14ac:dyDescent="0.4">
      <c r="A35" s="49"/>
      <c r="B35" s="73" t="s">
        <v>89</v>
      </c>
      <c r="C35" s="74" t="s">
        <v>90</v>
      </c>
      <c r="D35" s="74" t="s">
        <v>51</v>
      </c>
      <c r="E35" s="75">
        <v>46170</v>
      </c>
      <c r="F35" s="76" t="s">
        <v>80</v>
      </c>
      <c r="G35" s="77">
        <v>5</v>
      </c>
      <c r="H35" s="77">
        <v>4</v>
      </c>
      <c r="I35" s="78">
        <v>0</v>
      </c>
      <c r="J35" s="68" t="str">
        <f t="shared" si="2"/>
        <v>Not started</v>
      </c>
      <c r="K35" s="69">
        <f t="shared" si="3"/>
        <v>46164</v>
      </c>
      <c r="L35" s="69">
        <f t="shared" si="4"/>
        <v>46168</v>
      </c>
      <c r="M35" s="79"/>
      <c r="N35" s="80"/>
      <c r="O35" s="79"/>
      <c r="P35" s="79"/>
      <c r="Q35" s="79"/>
      <c r="R35" s="79"/>
      <c r="S35" s="79"/>
      <c r="T35" s="81"/>
      <c r="U35" s="80"/>
      <c r="V35" s="79"/>
      <c r="W35" s="79"/>
      <c r="X35" s="79"/>
      <c r="Y35" s="79"/>
      <c r="Z35" s="79"/>
      <c r="AA35" s="81"/>
      <c r="AB35" s="80"/>
      <c r="AC35" s="79"/>
      <c r="AD35" s="79"/>
      <c r="AE35" s="79"/>
      <c r="AF35" s="79"/>
      <c r="AG35" s="79"/>
      <c r="AH35" s="81"/>
      <c r="AI35" s="80"/>
      <c r="AJ35" s="79"/>
      <c r="AK35" s="79"/>
      <c r="AL35" s="79"/>
      <c r="AM35" s="79"/>
      <c r="AN35" s="79"/>
      <c r="AO35" s="81"/>
      <c r="AP35" s="80"/>
      <c r="AQ35" s="79"/>
      <c r="AR35" s="79"/>
      <c r="AS35" s="79"/>
      <c r="AT35" s="79"/>
      <c r="AU35" s="79"/>
      <c r="AV35" s="81"/>
    </row>
    <row r="36" spans="1:48" s="9" customFormat="1" ht="20" customHeight="1" thickTop="1" thickBot="1" x14ac:dyDescent="0.4">
      <c r="A36" s="49"/>
      <c r="B36" s="62" t="s">
        <v>91</v>
      </c>
      <c r="C36" s="63" t="s">
        <v>92</v>
      </c>
      <c r="D36" s="63" t="s">
        <v>56</v>
      </c>
      <c r="E36" s="64">
        <v>46171</v>
      </c>
      <c r="F36" s="65" t="s">
        <v>85</v>
      </c>
      <c r="G36" s="66">
        <v>5</v>
      </c>
      <c r="H36" s="66">
        <v>4</v>
      </c>
      <c r="I36" s="67">
        <v>0</v>
      </c>
      <c r="J36" s="68" t="str">
        <f t="shared" si="2"/>
        <v>Not started</v>
      </c>
      <c r="K36" s="69">
        <f t="shared" si="3"/>
        <v>46168</v>
      </c>
      <c r="L36" s="69">
        <f t="shared" si="4"/>
        <v>46172</v>
      </c>
      <c r="M36" s="70"/>
      <c r="N36" s="71"/>
      <c r="O36" s="70"/>
      <c r="P36" s="70"/>
      <c r="Q36" s="70"/>
      <c r="R36" s="70"/>
      <c r="S36" s="70"/>
      <c r="T36" s="72"/>
      <c r="U36" s="71"/>
      <c r="V36" s="70"/>
      <c r="W36" s="70"/>
      <c r="X36" s="70"/>
      <c r="Y36" s="70"/>
      <c r="Z36" s="70"/>
      <c r="AA36" s="72"/>
      <c r="AB36" s="71"/>
      <c r="AC36" s="70"/>
      <c r="AD36" s="70"/>
      <c r="AE36" s="70"/>
      <c r="AF36" s="70"/>
      <c r="AG36" s="70"/>
      <c r="AH36" s="72"/>
      <c r="AI36" s="71"/>
      <c r="AJ36" s="70"/>
      <c r="AK36" s="70"/>
      <c r="AL36" s="70"/>
      <c r="AM36" s="70"/>
      <c r="AN36" s="70"/>
      <c r="AO36" s="72"/>
      <c r="AP36" s="71"/>
      <c r="AQ36" s="70"/>
      <c r="AR36" s="70"/>
      <c r="AS36" s="70"/>
      <c r="AT36" s="70"/>
      <c r="AU36" s="70"/>
      <c r="AV36" s="72"/>
    </row>
    <row r="37" spans="1:48" s="9" customFormat="1" ht="20" customHeight="1" thickTop="1" thickBot="1" x14ac:dyDescent="0.4">
      <c r="A37" s="49"/>
      <c r="B37" s="73" t="s">
        <v>93</v>
      </c>
      <c r="C37" s="74" t="s">
        <v>94</v>
      </c>
      <c r="D37" s="74" t="s">
        <v>65</v>
      </c>
      <c r="E37" s="75">
        <v>46174</v>
      </c>
      <c r="F37" s="76" t="s">
        <v>85</v>
      </c>
      <c r="G37" s="77">
        <v>3</v>
      </c>
      <c r="H37" s="77">
        <v>3</v>
      </c>
      <c r="I37" s="78">
        <v>0</v>
      </c>
      <c r="J37" s="68" t="str">
        <f t="shared" si="2"/>
        <v>Not started</v>
      </c>
      <c r="K37" s="69">
        <f t="shared" si="3"/>
        <v>46168</v>
      </c>
      <c r="L37" s="69">
        <f t="shared" si="4"/>
        <v>46170</v>
      </c>
      <c r="M37" s="79"/>
      <c r="N37" s="80"/>
      <c r="O37" s="79"/>
      <c r="P37" s="79"/>
      <c r="Q37" s="79"/>
      <c r="R37" s="79"/>
      <c r="S37" s="79"/>
      <c r="T37" s="81"/>
      <c r="U37" s="80"/>
      <c r="V37" s="79"/>
      <c r="W37" s="79"/>
      <c r="X37" s="79"/>
      <c r="Y37" s="79"/>
      <c r="Z37" s="79"/>
      <c r="AA37" s="81"/>
      <c r="AB37" s="80"/>
      <c r="AC37" s="79"/>
      <c r="AD37" s="79"/>
      <c r="AE37" s="79"/>
      <c r="AF37" s="79"/>
      <c r="AG37" s="79"/>
      <c r="AH37" s="81"/>
      <c r="AI37" s="80"/>
      <c r="AJ37" s="79"/>
      <c r="AK37" s="79"/>
      <c r="AL37" s="79"/>
      <c r="AM37" s="79"/>
      <c r="AN37" s="79"/>
      <c r="AO37" s="81"/>
      <c r="AP37" s="80"/>
      <c r="AQ37" s="79"/>
      <c r="AR37" s="79"/>
      <c r="AS37" s="79"/>
      <c r="AT37" s="79"/>
      <c r="AU37" s="79"/>
      <c r="AV37" s="81"/>
    </row>
    <row r="38" spans="1:48" s="9" customFormat="1" ht="20" customHeight="1" thickTop="1" thickBot="1" x14ac:dyDescent="0.4">
      <c r="A38" s="49"/>
      <c r="B38" s="50"/>
      <c r="C38" s="51" t="s">
        <v>95</v>
      </c>
      <c r="D38" s="52"/>
      <c r="E38" s="53"/>
      <c r="F38" s="54"/>
      <c r="G38" s="55" t="s">
        <v>60</v>
      </c>
      <c r="H38" s="55"/>
      <c r="I38" s="56"/>
      <c r="J38" s="57" t="str">
        <f t="shared" si="2"/>
        <v/>
      </c>
      <c r="K38" s="58" t="str">
        <f t="shared" si="3"/>
        <v/>
      </c>
      <c r="L38" s="58" t="str">
        <f t="shared" si="4"/>
        <v/>
      </c>
      <c r="M38" s="59"/>
      <c r="N38" s="60"/>
      <c r="O38" s="59"/>
      <c r="P38" s="59"/>
      <c r="Q38" s="59"/>
      <c r="R38" s="59"/>
      <c r="S38" s="59"/>
      <c r="T38" s="61"/>
      <c r="U38" s="60"/>
      <c r="V38" s="59"/>
      <c r="W38" s="59"/>
      <c r="X38" s="59"/>
      <c r="Y38" s="59"/>
      <c r="Z38" s="59"/>
      <c r="AA38" s="61"/>
      <c r="AB38" s="60"/>
      <c r="AC38" s="59"/>
      <c r="AD38" s="59"/>
      <c r="AE38" s="59"/>
      <c r="AF38" s="59"/>
      <c r="AG38" s="59"/>
      <c r="AH38" s="61"/>
      <c r="AI38" s="60"/>
      <c r="AJ38" s="59"/>
      <c r="AK38" s="59"/>
      <c r="AL38" s="59"/>
      <c r="AM38" s="59"/>
      <c r="AN38" s="59"/>
      <c r="AO38" s="61"/>
      <c r="AP38" s="60"/>
      <c r="AQ38" s="59"/>
      <c r="AR38" s="59"/>
      <c r="AS38" s="59"/>
      <c r="AT38" s="59"/>
      <c r="AU38" s="59"/>
      <c r="AV38" s="61"/>
    </row>
    <row r="39" spans="1:48" s="9" customFormat="1" ht="20" customHeight="1" thickTop="1" thickBot="1" x14ac:dyDescent="0.4">
      <c r="A39" s="49"/>
      <c r="B39" s="73" t="s">
        <v>96</v>
      </c>
      <c r="C39" s="74" t="s">
        <v>97</v>
      </c>
      <c r="D39" s="74" t="s">
        <v>56</v>
      </c>
      <c r="E39" s="75">
        <v>46176</v>
      </c>
      <c r="F39" s="76" t="s">
        <v>93</v>
      </c>
      <c r="G39" s="77">
        <v>2</v>
      </c>
      <c r="H39" s="77">
        <v>6</v>
      </c>
      <c r="I39" s="78">
        <v>0</v>
      </c>
      <c r="J39" s="68" t="str">
        <f t="shared" si="2"/>
        <v>Not started</v>
      </c>
      <c r="K39" s="69">
        <f t="shared" si="3"/>
        <v>46174</v>
      </c>
      <c r="L39" s="69">
        <f t="shared" si="4"/>
        <v>46175</v>
      </c>
      <c r="M39" s="79"/>
      <c r="N39" s="80"/>
      <c r="O39" s="79"/>
      <c r="P39" s="79"/>
      <c r="Q39" s="79"/>
      <c r="R39" s="79"/>
      <c r="S39" s="79"/>
      <c r="T39" s="81"/>
      <c r="U39" s="80"/>
      <c r="V39" s="79"/>
      <c r="W39" s="79"/>
      <c r="X39" s="79"/>
      <c r="Y39" s="79"/>
      <c r="Z39" s="79"/>
      <c r="AA39" s="81"/>
      <c r="AB39" s="80"/>
      <c r="AC39" s="79"/>
      <c r="AD39" s="79"/>
      <c r="AE39" s="79"/>
      <c r="AF39" s="79"/>
      <c r="AG39" s="79"/>
      <c r="AH39" s="81"/>
      <c r="AI39" s="80"/>
      <c r="AJ39" s="79"/>
      <c r="AK39" s="79"/>
      <c r="AL39" s="79"/>
      <c r="AM39" s="79"/>
      <c r="AN39" s="79"/>
      <c r="AO39" s="81"/>
      <c r="AP39" s="80"/>
      <c r="AQ39" s="79"/>
      <c r="AR39" s="79"/>
      <c r="AS39" s="79"/>
      <c r="AT39" s="79"/>
      <c r="AU39" s="79"/>
      <c r="AV39" s="81"/>
    </row>
    <row r="40" spans="1:48" s="9" customFormat="1" ht="20" customHeight="1" thickTop="1" thickBot="1" x14ac:dyDescent="0.4">
      <c r="A40" s="49"/>
      <c r="B40" s="62" t="s">
        <v>98</v>
      </c>
      <c r="C40" s="63" t="s">
        <v>99</v>
      </c>
      <c r="D40" s="63" t="s">
        <v>51</v>
      </c>
      <c r="E40" s="64">
        <v>46175</v>
      </c>
      <c r="F40" s="65" t="s">
        <v>89</v>
      </c>
      <c r="G40" s="66">
        <v>3</v>
      </c>
      <c r="H40" s="66">
        <v>2</v>
      </c>
      <c r="I40" s="67">
        <v>0</v>
      </c>
      <c r="J40" s="68" t="str">
        <f t="shared" si="2"/>
        <v>Not started</v>
      </c>
      <c r="K40" s="69">
        <f t="shared" si="3"/>
        <v>46170</v>
      </c>
      <c r="L40" s="69">
        <f t="shared" si="4"/>
        <v>46172</v>
      </c>
      <c r="M40" s="70"/>
      <c r="N40" s="71"/>
      <c r="O40" s="70"/>
      <c r="P40" s="70"/>
      <c r="Q40" s="70"/>
      <c r="R40" s="70"/>
      <c r="S40" s="70"/>
      <c r="T40" s="72"/>
      <c r="U40" s="71"/>
      <c r="V40" s="70"/>
      <c r="W40" s="70"/>
      <c r="X40" s="70"/>
      <c r="Y40" s="70"/>
      <c r="Z40" s="70"/>
      <c r="AA40" s="72"/>
      <c r="AB40" s="71"/>
      <c r="AC40" s="70"/>
      <c r="AD40" s="70"/>
      <c r="AE40" s="70"/>
      <c r="AF40" s="70"/>
      <c r="AG40" s="70"/>
      <c r="AH40" s="72"/>
      <c r="AI40" s="71"/>
      <c r="AJ40" s="70"/>
      <c r="AK40" s="70"/>
      <c r="AL40" s="70"/>
      <c r="AM40" s="70"/>
      <c r="AN40" s="70"/>
      <c r="AO40" s="72"/>
      <c r="AP40" s="71"/>
      <c r="AQ40" s="70"/>
      <c r="AR40" s="70"/>
      <c r="AS40" s="70"/>
      <c r="AT40" s="70"/>
      <c r="AU40" s="70"/>
      <c r="AV40" s="72"/>
    </row>
    <row r="41" spans="1:48" s="9" customFormat="1" ht="20" customHeight="1" thickTop="1" thickBot="1" x14ac:dyDescent="0.4">
      <c r="A41" s="49"/>
      <c r="B41" s="73" t="s">
        <v>100</v>
      </c>
      <c r="C41" s="74" t="s">
        <v>101</v>
      </c>
      <c r="D41" s="74" t="s">
        <v>18</v>
      </c>
      <c r="E41" s="75">
        <v>46176</v>
      </c>
      <c r="F41" s="76" t="s">
        <v>87</v>
      </c>
      <c r="G41" s="77">
        <v>3</v>
      </c>
      <c r="H41" s="77">
        <v>2</v>
      </c>
      <c r="I41" s="78">
        <v>0</v>
      </c>
      <c r="J41" s="68" t="str">
        <f t="shared" si="2"/>
        <v>Not started</v>
      </c>
      <c r="K41" s="69">
        <f t="shared" si="3"/>
        <v>46169</v>
      </c>
      <c r="L41" s="69">
        <f t="shared" si="4"/>
        <v>46171</v>
      </c>
      <c r="M41" s="79"/>
      <c r="N41" s="80"/>
      <c r="O41" s="79"/>
      <c r="P41" s="79"/>
      <c r="Q41" s="79"/>
      <c r="R41" s="79"/>
      <c r="S41" s="79"/>
      <c r="T41" s="81"/>
      <c r="U41" s="80"/>
      <c r="V41" s="79"/>
      <c r="W41" s="79"/>
      <c r="X41" s="79"/>
      <c r="Y41" s="79"/>
      <c r="Z41" s="79"/>
      <c r="AA41" s="81"/>
      <c r="AB41" s="80"/>
      <c r="AC41" s="79"/>
      <c r="AD41" s="79"/>
      <c r="AE41" s="79"/>
      <c r="AF41" s="79"/>
      <c r="AG41" s="79"/>
      <c r="AH41" s="81"/>
      <c r="AI41" s="80"/>
      <c r="AJ41" s="79"/>
      <c r="AK41" s="79"/>
      <c r="AL41" s="79"/>
      <c r="AM41" s="79"/>
      <c r="AN41" s="79"/>
      <c r="AO41" s="81"/>
      <c r="AP41" s="80"/>
      <c r="AQ41" s="79"/>
      <c r="AR41" s="79"/>
      <c r="AS41" s="79"/>
      <c r="AT41" s="79"/>
      <c r="AU41" s="79"/>
      <c r="AV41" s="81"/>
    </row>
    <row r="42" spans="1:48" s="9" customFormat="1" ht="20" customHeight="1" thickTop="1" thickBot="1" x14ac:dyDescent="0.4">
      <c r="A42" s="49"/>
      <c r="B42" s="82" t="s">
        <v>102</v>
      </c>
      <c r="C42" s="83" t="s">
        <v>103</v>
      </c>
      <c r="D42" s="83" t="s">
        <v>18</v>
      </c>
      <c r="E42" s="84">
        <v>46174</v>
      </c>
      <c r="F42" s="85" t="s">
        <v>96</v>
      </c>
      <c r="G42" s="86">
        <v>5</v>
      </c>
      <c r="H42" s="86"/>
      <c r="I42" s="87"/>
      <c r="J42" s="88" t="str">
        <f t="shared" si="2"/>
        <v>Not started</v>
      </c>
      <c r="K42" s="89">
        <f t="shared" si="3"/>
        <v>46176</v>
      </c>
      <c r="L42" s="89">
        <f t="shared" si="4"/>
        <v>46180</v>
      </c>
      <c r="M42" s="90"/>
      <c r="N42" s="91"/>
      <c r="O42" s="90"/>
      <c r="P42" s="90"/>
      <c r="Q42" s="90"/>
      <c r="R42" s="90"/>
      <c r="S42" s="90"/>
      <c r="T42" s="92"/>
      <c r="U42" s="91"/>
      <c r="V42" s="90"/>
      <c r="W42" s="90"/>
      <c r="X42" s="90"/>
      <c r="Y42" s="90"/>
      <c r="Z42" s="90"/>
      <c r="AA42" s="92"/>
      <c r="AB42" s="91"/>
      <c r="AC42" s="90"/>
      <c r="AD42" s="90"/>
      <c r="AE42" s="90"/>
      <c r="AF42" s="90"/>
      <c r="AG42" s="90"/>
      <c r="AH42" s="92"/>
      <c r="AI42" s="91"/>
      <c r="AJ42" s="90"/>
      <c r="AK42" s="90"/>
      <c r="AL42" s="90"/>
      <c r="AM42" s="90"/>
      <c r="AN42" s="90"/>
      <c r="AO42" s="92"/>
      <c r="AP42" s="91"/>
      <c r="AQ42" s="90"/>
      <c r="AR42" s="90"/>
      <c r="AS42" s="90"/>
      <c r="AT42" s="90"/>
      <c r="AU42" s="90"/>
      <c r="AV42" s="92"/>
    </row>
    <row r="43" spans="1:48" s="9" customFormat="1" ht="20" customHeight="1" thickTop="1" x14ac:dyDescent="0.35">
      <c r="A43" s="49"/>
      <c r="B43" s="93" t="s">
        <v>104</v>
      </c>
      <c r="C43" s="94" t="s">
        <v>105</v>
      </c>
      <c r="D43" s="94" t="s">
        <v>18</v>
      </c>
      <c r="E43" s="95">
        <v>46178</v>
      </c>
      <c r="F43" s="96" t="s">
        <v>102</v>
      </c>
      <c r="G43" s="97">
        <v>1</v>
      </c>
      <c r="H43" s="97">
        <v>1</v>
      </c>
      <c r="I43" s="98">
        <v>0</v>
      </c>
      <c r="J43" s="99" t="str">
        <f t="shared" si="2"/>
        <v>Not started</v>
      </c>
      <c r="K43" s="100">
        <f t="shared" si="3"/>
        <v>46174</v>
      </c>
      <c r="L43" s="100">
        <f t="shared" si="4"/>
        <v>46174</v>
      </c>
      <c r="M43" s="101"/>
      <c r="N43" s="102"/>
      <c r="O43" s="101"/>
      <c r="P43" s="101"/>
      <c r="Q43" s="101"/>
      <c r="R43" s="101"/>
      <c r="S43" s="101"/>
      <c r="T43" s="103"/>
      <c r="U43" s="102"/>
      <c r="V43" s="101"/>
      <c r="W43" s="101"/>
      <c r="X43" s="101"/>
      <c r="Y43" s="101"/>
      <c r="Z43" s="101"/>
      <c r="AA43" s="103"/>
      <c r="AB43" s="102"/>
      <c r="AC43" s="101"/>
      <c r="AD43" s="101"/>
      <c r="AE43" s="101"/>
      <c r="AF43" s="101"/>
      <c r="AG43" s="101"/>
      <c r="AH43" s="103"/>
      <c r="AI43" s="102"/>
      <c r="AJ43" s="101"/>
      <c r="AK43" s="101"/>
      <c r="AL43" s="101"/>
      <c r="AM43" s="101"/>
      <c r="AN43" s="101"/>
      <c r="AO43" s="103"/>
      <c r="AP43" s="102"/>
      <c r="AQ43" s="101"/>
      <c r="AR43" s="101"/>
      <c r="AS43" s="101"/>
      <c r="AT43" s="101"/>
      <c r="AU43" s="101"/>
      <c r="AV43" s="103"/>
    </row>
    <row r="44" spans="1:48" s="9" customFormat="1" ht="20" customHeight="1" x14ac:dyDescent="0.35">
      <c r="A44" s="49"/>
      <c r="H44" s="104"/>
      <c r="I44" s="105"/>
      <c r="J44" s="105"/>
      <c r="K44" s="105"/>
      <c r="L44" s="105"/>
    </row>
    <row r="45" spans="1:48" s="9" customFormat="1" ht="35" customHeight="1" x14ac:dyDescent="0.35">
      <c r="A45" s="49"/>
      <c r="B45" s="203" t="s">
        <v>106</v>
      </c>
      <c r="C45" s="203"/>
      <c r="D45" s="203"/>
      <c r="E45" s="203"/>
      <c r="F45" s="203"/>
      <c r="G45" s="203"/>
      <c r="H45" s="203"/>
      <c r="I45" s="203"/>
      <c r="J45" s="203"/>
      <c r="K45" s="203"/>
      <c r="L45" s="203"/>
      <c r="N45" s="204" t="str">
        <f ca="1">"WEEK "&amp;_xlfn.ISOWEEKNUM(N47)</f>
        <v>WEEK 19</v>
      </c>
      <c r="O45" s="205"/>
      <c r="P45" s="205"/>
      <c r="Q45" s="205"/>
      <c r="R45" s="205"/>
      <c r="S45" s="205"/>
      <c r="T45" s="206"/>
      <c r="U45" s="187" t="str">
        <f ca="1">"WEEK "&amp;_xlfn.ISOWEEKNUM(U47)</f>
        <v>WEEK 20</v>
      </c>
      <c r="V45" s="188"/>
      <c r="W45" s="188"/>
      <c r="X45" s="188"/>
      <c r="Y45" s="188"/>
      <c r="Z45" s="188"/>
      <c r="AA45" s="189"/>
      <c r="AB45" s="187" t="str">
        <f ca="1">"WEEK "&amp;_xlfn.ISOWEEKNUM(AB47)</f>
        <v>WEEK 21</v>
      </c>
      <c r="AC45" s="188"/>
      <c r="AD45" s="188"/>
      <c r="AE45" s="188"/>
      <c r="AF45" s="188"/>
      <c r="AG45" s="188"/>
      <c r="AH45" s="189"/>
      <c r="AI45" s="187" t="str">
        <f ca="1">"WEEK "&amp;_xlfn.ISOWEEKNUM(AI47)</f>
        <v>WEEK 22</v>
      </c>
      <c r="AJ45" s="188"/>
      <c r="AK45" s="188"/>
      <c r="AL45" s="188"/>
      <c r="AM45" s="188"/>
      <c r="AN45" s="188"/>
      <c r="AO45" s="189"/>
      <c r="AP45" s="187" t="str">
        <f ca="1">"WEEK "&amp;_xlfn.ISOWEEKNUM(AP47)</f>
        <v>WEEK 23</v>
      </c>
      <c r="AQ45" s="188"/>
      <c r="AR45" s="188"/>
      <c r="AS45" s="188"/>
      <c r="AT45" s="188"/>
      <c r="AU45" s="188"/>
      <c r="AV45" s="189"/>
    </row>
    <row r="46" spans="1:48" s="9" customFormat="1" ht="20" customHeight="1" x14ac:dyDescent="0.35">
      <c r="A46" s="49"/>
      <c r="B46" s="203"/>
      <c r="C46" s="203"/>
      <c r="D46" s="203"/>
      <c r="E46" s="203"/>
      <c r="F46" s="203"/>
      <c r="G46" s="203"/>
      <c r="H46" s="203"/>
      <c r="I46" s="203"/>
      <c r="J46" s="203"/>
      <c r="K46" s="203"/>
      <c r="L46" s="203"/>
      <c r="M46"/>
      <c r="N46" s="106" t="str">
        <f ca="1">LEFT(TEXT(N47,"DDD"),1)</f>
        <v>M</v>
      </c>
      <c r="O46" s="107" t="str">
        <f t="shared" ref="O46:AV46" ca="1" si="5">LEFT(TEXT(O47,"DDD"),1)</f>
        <v>T</v>
      </c>
      <c r="P46" s="107" t="str">
        <f t="shared" ca="1" si="5"/>
        <v>W</v>
      </c>
      <c r="Q46" s="107" t="str">
        <f t="shared" ca="1" si="5"/>
        <v>T</v>
      </c>
      <c r="R46" s="107" t="str">
        <f t="shared" ca="1" si="5"/>
        <v>F</v>
      </c>
      <c r="S46" s="107" t="str">
        <f t="shared" ca="1" si="5"/>
        <v>S</v>
      </c>
      <c r="T46" s="108" t="str">
        <f t="shared" ca="1" si="5"/>
        <v>S</v>
      </c>
      <c r="U46" s="106" t="str">
        <f t="shared" ca="1" si="5"/>
        <v>M</v>
      </c>
      <c r="V46" s="107" t="str">
        <f t="shared" ca="1" si="5"/>
        <v>T</v>
      </c>
      <c r="W46" s="107" t="str">
        <f t="shared" ca="1" si="5"/>
        <v>W</v>
      </c>
      <c r="X46" s="107" t="str">
        <f t="shared" ca="1" si="5"/>
        <v>T</v>
      </c>
      <c r="Y46" s="107" t="str">
        <f t="shared" ca="1" si="5"/>
        <v>F</v>
      </c>
      <c r="Z46" s="107" t="str">
        <f t="shared" ca="1" si="5"/>
        <v>S</v>
      </c>
      <c r="AA46" s="108" t="str">
        <f t="shared" ca="1" si="5"/>
        <v>S</v>
      </c>
      <c r="AB46" s="106" t="str">
        <f t="shared" ca="1" si="5"/>
        <v>M</v>
      </c>
      <c r="AC46" s="107" t="str">
        <f t="shared" ca="1" si="5"/>
        <v>T</v>
      </c>
      <c r="AD46" s="107" t="str">
        <f t="shared" ca="1" si="5"/>
        <v>W</v>
      </c>
      <c r="AE46" s="107" t="str">
        <f t="shared" ca="1" si="5"/>
        <v>T</v>
      </c>
      <c r="AF46" s="107" t="str">
        <f t="shared" ca="1" si="5"/>
        <v>F</v>
      </c>
      <c r="AG46" s="107" t="str">
        <f t="shared" ca="1" si="5"/>
        <v>S</v>
      </c>
      <c r="AH46" s="108" t="str">
        <f t="shared" ca="1" si="5"/>
        <v>S</v>
      </c>
      <c r="AI46" s="106" t="str">
        <f t="shared" ca="1" si="5"/>
        <v>M</v>
      </c>
      <c r="AJ46" s="107" t="str">
        <f t="shared" ca="1" si="5"/>
        <v>T</v>
      </c>
      <c r="AK46" s="107" t="str">
        <f t="shared" ca="1" si="5"/>
        <v>W</v>
      </c>
      <c r="AL46" s="107" t="str">
        <f t="shared" ca="1" si="5"/>
        <v>T</v>
      </c>
      <c r="AM46" s="107" t="str">
        <f t="shared" ca="1" si="5"/>
        <v>F</v>
      </c>
      <c r="AN46" s="107" t="str">
        <f t="shared" ca="1" si="5"/>
        <v>S</v>
      </c>
      <c r="AO46" s="108" t="str">
        <f t="shared" ca="1" si="5"/>
        <v>S</v>
      </c>
      <c r="AP46" s="106" t="str">
        <f t="shared" ca="1" si="5"/>
        <v>M</v>
      </c>
      <c r="AQ46" s="107" t="str">
        <f t="shared" ca="1" si="5"/>
        <v>T</v>
      </c>
      <c r="AR46" s="107" t="str">
        <f t="shared" ca="1" si="5"/>
        <v>W</v>
      </c>
      <c r="AS46" s="107" t="str">
        <f t="shared" ca="1" si="5"/>
        <v>T</v>
      </c>
      <c r="AT46" s="107" t="str">
        <f t="shared" ca="1" si="5"/>
        <v>F</v>
      </c>
      <c r="AU46" s="107" t="str">
        <f t="shared" ca="1" si="5"/>
        <v>S</v>
      </c>
      <c r="AV46" s="108" t="str">
        <f t="shared" ca="1" si="5"/>
        <v>S</v>
      </c>
    </row>
    <row r="47" spans="1:48" s="9" customFormat="1" ht="28" customHeight="1" x14ac:dyDescent="0.35">
      <c r="A47" s="49"/>
      <c r="B47" s="109" t="s">
        <v>107</v>
      </c>
      <c r="C47" s="109" t="s">
        <v>108</v>
      </c>
      <c r="D47" s="109" t="s">
        <v>109</v>
      </c>
      <c r="E47" s="44" t="s">
        <v>110</v>
      </c>
      <c r="F47" s="44" t="s">
        <v>41</v>
      </c>
      <c r="G47" s="44" t="s">
        <v>111</v>
      </c>
      <c r="H47" s="44" t="s">
        <v>112</v>
      </c>
      <c r="I47" s="44" t="s">
        <v>113</v>
      </c>
      <c r="J47" s="44" t="s">
        <v>21</v>
      </c>
      <c r="K47" s="44" t="s">
        <v>114</v>
      </c>
      <c r="L47" s="44" t="s">
        <v>115</v>
      </c>
      <c r="M47"/>
      <c r="N47" s="110">
        <f ca="1">N13</f>
        <v>46146</v>
      </c>
      <c r="O47" s="111">
        <f ca="1">N$13+1</f>
        <v>46147</v>
      </c>
      <c r="P47" s="111">
        <f t="shared" ref="P47:AV47" ca="1" si="6">O$13+1</f>
        <v>46148</v>
      </c>
      <c r="Q47" s="111">
        <f t="shared" ca="1" si="6"/>
        <v>46149</v>
      </c>
      <c r="R47" s="111">
        <f t="shared" ca="1" si="6"/>
        <v>46150</v>
      </c>
      <c r="S47" s="111">
        <f t="shared" ca="1" si="6"/>
        <v>46151</v>
      </c>
      <c r="T47" s="112">
        <f t="shared" ca="1" si="6"/>
        <v>46152</v>
      </c>
      <c r="U47" s="110">
        <f t="shared" ca="1" si="6"/>
        <v>46153</v>
      </c>
      <c r="V47" s="111">
        <f t="shared" ca="1" si="6"/>
        <v>46154</v>
      </c>
      <c r="W47" s="111">
        <f t="shared" ca="1" si="6"/>
        <v>46155</v>
      </c>
      <c r="X47" s="111">
        <f t="shared" ca="1" si="6"/>
        <v>46156</v>
      </c>
      <c r="Y47" s="111">
        <f t="shared" ca="1" si="6"/>
        <v>46157</v>
      </c>
      <c r="Z47" s="111">
        <f t="shared" ca="1" si="6"/>
        <v>46158</v>
      </c>
      <c r="AA47" s="112">
        <f t="shared" ca="1" si="6"/>
        <v>46159</v>
      </c>
      <c r="AB47" s="110">
        <f t="shared" ca="1" si="6"/>
        <v>46160</v>
      </c>
      <c r="AC47" s="111">
        <f t="shared" ca="1" si="6"/>
        <v>46161</v>
      </c>
      <c r="AD47" s="111">
        <f t="shared" ca="1" si="6"/>
        <v>46162</v>
      </c>
      <c r="AE47" s="111">
        <f t="shared" ca="1" si="6"/>
        <v>46163</v>
      </c>
      <c r="AF47" s="111">
        <f t="shared" ca="1" si="6"/>
        <v>46164</v>
      </c>
      <c r="AG47" s="111">
        <f t="shared" ca="1" si="6"/>
        <v>46165</v>
      </c>
      <c r="AH47" s="112">
        <f t="shared" ca="1" si="6"/>
        <v>46166</v>
      </c>
      <c r="AI47" s="110">
        <f t="shared" ca="1" si="6"/>
        <v>46167</v>
      </c>
      <c r="AJ47" s="111">
        <f t="shared" ca="1" si="6"/>
        <v>46168</v>
      </c>
      <c r="AK47" s="111">
        <f t="shared" ca="1" si="6"/>
        <v>46169</v>
      </c>
      <c r="AL47" s="111">
        <f t="shared" ca="1" si="6"/>
        <v>46170</v>
      </c>
      <c r="AM47" s="111">
        <f t="shared" ca="1" si="6"/>
        <v>46171</v>
      </c>
      <c r="AN47" s="111">
        <f t="shared" ca="1" si="6"/>
        <v>46172</v>
      </c>
      <c r="AO47" s="112">
        <f t="shared" ca="1" si="6"/>
        <v>46173</v>
      </c>
      <c r="AP47" s="110">
        <f t="shared" ca="1" si="6"/>
        <v>46174</v>
      </c>
      <c r="AQ47" s="111">
        <f t="shared" ca="1" si="6"/>
        <v>46175</v>
      </c>
      <c r="AR47" s="111">
        <f t="shared" ca="1" si="6"/>
        <v>46176</v>
      </c>
      <c r="AS47" s="111">
        <f t="shared" ca="1" si="6"/>
        <v>46177</v>
      </c>
      <c r="AT47" s="111">
        <f t="shared" ca="1" si="6"/>
        <v>46178</v>
      </c>
      <c r="AU47" s="111">
        <f t="shared" ca="1" si="6"/>
        <v>46179</v>
      </c>
      <c r="AV47" s="112">
        <f t="shared" ca="1" si="6"/>
        <v>46180</v>
      </c>
    </row>
    <row r="48" spans="1:48" s="9" customFormat="1" ht="22" customHeight="1" x14ac:dyDescent="0.35">
      <c r="A48" s="49"/>
      <c r="B48" s="113" t="s">
        <v>116</v>
      </c>
      <c r="C48" s="114" t="s">
        <v>18</v>
      </c>
      <c r="D48" s="115" t="s">
        <v>17</v>
      </c>
      <c r="E48" s="116">
        <f t="shared" ref="E48" si="7">IFERROR(IF(ANALYSISTABS,IF(C48="","",COUNTIFS($B$14:$B$43,"*",$D$14:$D$43,C48)),""),"")</f>
        <v>6</v>
      </c>
      <c r="F48" s="117">
        <f t="shared" ref="F48" si="8">IFERROR(IF(ANALYSISTABS,IF(C48="","",SUMIF($D$14:$D$43,C48,$H$14:$H$43)),""),"")</f>
        <v>10</v>
      </c>
      <c r="G48" s="118">
        <f t="shared" ref="G48" si="9">IFERROR(IF(ANALYSISTABS,IFERROR(AVERAGEIF($D$14:$D$43,C48,$I$14:$I$43),""),""),"")</f>
        <v>0.6</v>
      </c>
      <c r="H48" s="117">
        <f t="shared" ref="H48" ca="1" si="10">IFERROR(IF(ANALYSISTABS,IF(C48="","",MAX(N48:AV48)),""),"")</f>
        <v>3</v>
      </c>
      <c r="I48" s="119" t="str">
        <f t="shared" ref="I48" ca="1" si="11">IFERROR(IF(ANALYSISTABS,IF(C48="","",IF(MAX(N48:AV48)&gt;2,"⚠️ Yes","OK")),""),"")</f>
        <v>⚠️ Yes</v>
      </c>
      <c r="J48" s="117">
        <f t="shared" ref="J48" si="12">IFERROR(IF(ANALYSISTABS,IF($C48="","",COUNTIFS($D$14:$D$43,$C48,$J$14:$J$43,"Completed")),""),"")</f>
        <v>3</v>
      </c>
      <c r="K48" s="117">
        <f t="shared" ref="K48" si="13">IFERROR(IF(ANALYSISTABS,IF($C48="","",COUNTIFS($D$14:$D$43,$C48,$J$14:$J$43,"In progress")),""),"")</f>
        <v>0</v>
      </c>
      <c r="L48" s="117">
        <f t="shared" ref="L48" si="14">IFERROR(IF(ANALYSISTABS,IF($C48="","",COUNTIFS($D$14:$D$43,$C48,$J$14:$J$43,"Not started")),""),"")</f>
        <v>3</v>
      </c>
      <c r="M48"/>
      <c r="N48" s="120" cm="1">
        <f t="array" aca="1" ref="N48" ca="1">IF($C48="","",SUMPRODUCT(($D$14:$D$43=$C48)*($K$14:$K$43&lt;=N$47)*($L$14:$L$43&gt;=N$47)))</f>
        <v>2</v>
      </c>
      <c r="O48" s="120" cm="1">
        <f t="array" aca="1" ref="O48" ca="1">IF($C48="","",SUMPRODUCT(($D$14:$D$43=$C48)*($K$14:$K$43&lt;=O$47)*($L$14:$L$43&gt;=O$47)))</f>
        <v>2</v>
      </c>
      <c r="P48" s="120" cm="1">
        <f t="array" aca="1" ref="P48" ca="1">IF($C48="","",SUMPRODUCT(($D$14:$D$43=$C48)*($K$14:$K$43&lt;=P$47)*($L$14:$L$43&gt;=P$47)))</f>
        <v>3</v>
      </c>
      <c r="Q48" s="120" cm="1">
        <f t="array" aca="1" ref="Q48" ca="1">IF($C48="","",SUMPRODUCT(($D$14:$D$43=$C48)*($K$14:$K$43&lt;=Q$47)*($L$14:$L$43&gt;=Q$47)))</f>
        <v>3</v>
      </c>
      <c r="R48" s="120" cm="1">
        <f t="array" aca="1" ref="R48" ca="1">IF($C48="","",SUMPRODUCT(($D$14:$D$43=$C48)*($K$14:$K$43&lt;=R$47)*($L$14:$L$43&gt;=R$47)))</f>
        <v>1</v>
      </c>
      <c r="S48" s="120" cm="1">
        <f t="array" aca="1" ref="S48" ca="1">IF($C48="","",SUMPRODUCT(($D$14:$D$43=$C48)*($K$14:$K$43&lt;=S$47)*($L$14:$L$43&gt;=S$47)))</f>
        <v>1</v>
      </c>
      <c r="T48" s="120" cm="1">
        <f t="array" aca="1" ref="T48" ca="1">IF($C48="","",SUMPRODUCT(($D$14:$D$43=$C48)*($K$14:$K$43&lt;=T$47)*($L$14:$L$43&gt;=T$47)))</f>
        <v>0</v>
      </c>
      <c r="U48" s="120" cm="1">
        <f t="array" aca="1" ref="U48" ca="1">IF($C48="","",SUMPRODUCT(($D$14:$D$43=$C48)*($K$14:$K$43&lt;=U$47)*($L$14:$L$43&gt;=U$47)))</f>
        <v>0</v>
      </c>
      <c r="V48" s="120" cm="1">
        <f t="array" aca="1" ref="V48" ca="1">IF($C48="","",SUMPRODUCT(($D$14:$D$43=$C48)*($K$14:$K$43&lt;=V$47)*($L$14:$L$43&gt;=V$47)))</f>
        <v>0</v>
      </c>
      <c r="W48" s="120" cm="1">
        <f t="array" aca="1" ref="W48" ca="1">IF($C48="","",SUMPRODUCT(($D$14:$D$43=$C48)*($K$14:$K$43&lt;=W$47)*($L$14:$L$43&gt;=W$47)))</f>
        <v>0</v>
      </c>
      <c r="X48" s="120" cm="1">
        <f t="array" aca="1" ref="X48" ca="1">IF($C48="","",SUMPRODUCT(($D$14:$D$43=$C48)*($K$14:$K$43&lt;=X$47)*($L$14:$L$43&gt;=X$47)))</f>
        <v>0</v>
      </c>
      <c r="Y48" s="120" cm="1">
        <f t="array" aca="1" ref="Y48" ca="1">IF($C48="","",SUMPRODUCT(($D$14:$D$43=$C48)*($K$14:$K$43&lt;=Y$47)*($L$14:$L$43&gt;=Y$47)))</f>
        <v>0</v>
      </c>
      <c r="Z48" s="120" cm="1">
        <f t="array" aca="1" ref="Z48" ca="1">IF($C48="","",SUMPRODUCT(($D$14:$D$43=$C48)*($K$14:$K$43&lt;=Z$47)*($L$14:$L$43&gt;=Z$47)))</f>
        <v>0</v>
      </c>
      <c r="AA48" s="120" cm="1">
        <f t="array" aca="1" ref="AA48" ca="1">IF($C48="","",SUMPRODUCT(($D$14:$D$43=$C48)*($K$14:$K$43&lt;=AA$47)*($L$14:$L$43&gt;=AA$47)))</f>
        <v>0</v>
      </c>
      <c r="AB48" s="120" cm="1">
        <f t="array" aca="1" ref="AB48" ca="1">IF($C48="","",SUMPRODUCT(($D$14:$D$43=$C48)*($K$14:$K$43&lt;=AB$47)*($L$14:$L$43&gt;=AB$47)))</f>
        <v>0</v>
      </c>
      <c r="AC48" s="120" cm="1">
        <f t="array" aca="1" ref="AC48" ca="1">IF($C48="","",SUMPRODUCT(($D$14:$D$43=$C48)*($K$14:$K$43&lt;=AC$47)*($L$14:$L$43&gt;=AC$47)))</f>
        <v>0</v>
      </c>
      <c r="AD48" s="120" cm="1">
        <f t="array" aca="1" ref="AD48" ca="1">IF($C48="","",SUMPRODUCT(($D$14:$D$43=$C48)*($K$14:$K$43&lt;=AD$47)*($L$14:$L$43&gt;=AD$47)))</f>
        <v>0</v>
      </c>
      <c r="AE48" s="120" cm="1">
        <f t="array" aca="1" ref="AE48" ca="1">IF($C48="","",SUMPRODUCT(($D$14:$D$43=$C48)*($K$14:$K$43&lt;=AE$47)*($L$14:$L$43&gt;=AE$47)))</f>
        <v>0</v>
      </c>
      <c r="AF48" s="120" cm="1">
        <f t="array" aca="1" ref="AF48" ca="1">IF($C48="","",SUMPRODUCT(($D$14:$D$43=$C48)*($K$14:$K$43&lt;=AF$47)*($L$14:$L$43&gt;=AF$47)))</f>
        <v>0</v>
      </c>
      <c r="AG48" s="120" cm="1">
        <f t="array" aca="1" ref="AG48" ca="1">IF($C48="","",SUMPRODUCT(($D$14:$D$43=$C48)*($K$14:$K$43&lt;=AG$47)*($L$14:$L$43&gt;=AG$47)))</f>
        <v>0</v>
      </c>
      <c r="AH48" s="120" cm="1">
        <f t="array" aca="1" ref="AH48" ca="1">IF($C48="","",SUMPRODUCT(($D$14:$D$43=$C48)*($K$14:$K$43&lt;=AH$47)*($L$14:$L$43&gt;=AH$47)))</f>
        <v>0</v>
      </c>
      <c r="AI48" s="120" cm="1">
        <f t="array" aca="1" ref="AI48" ca="1">IF($C48="","",SUMPRODUCT(($D$14:$D$43=$C48)*($K$14:$K$43&lt;=AI$47)*($L$14:$L$43&gt;=AI$47)))</f>
        <v>0</v>
      </c>
      <c r="AJ48" s="120" cm="1">
        <f t="array" aca="1" ref="AJ48" ca="1">IF($C48="","",SUMPRODUCT(($D$14:$D$43=$C48)*($K$14:$K$43&lt;=AJ$47)*($L$14:$L$43&gt;=AJ$47)))</f>
        <v>0</v>
      </c>
      <c r="AK48" s="120" cm="1">
        <f t="array" aca="1" ref="AK48" ca="1">IF($C48="","",SUMPRODUCT(($D$14:$D$43=$C48)*($K$14:$K$43&lt;=AK$47)*($L$14:$L$43&gt;=AK$47)))</f>
        <v>1</v>
      </c>
      <c r="AL48" s="120" cm="1">
        <f t="array" aca="1" ref="AL48" ca="1">IF($C48="","",SUMPRODUCT(($D$14:$D$43=$C48)*($K$14:$K$43&lt;=AL$47)*($L$14:$L$43&gt;=AL$47)))</f>
        <v>1</v>
      </c>
      <c r="AM48" s="120" cm="1">
        <f t="array" aca="1" ref="AM48" ca="1">IF($C48="","",SUMPRODUCT(($D$14:$D$43=$C48)*($K$14:$K$43&lt;=AM$47)*($L$14:$L$43&gt;=AM$47)))</f>
        <v>1</v>
      </c>
      <c r="AN48" s="120" cm="1">
        <f t="array" aca="1" ref="AN48" ca="1">IF($C48="","",SUMPRODUCT(($D$14:$D$43=$C48)*($K$14:$K$43&lt;=AN$47)*($L$14:$L$43&gt;=AN$47)))</f>
        <v>0</v>
      </c>
      <c r="AO48" s="120" cm="1">
        <f t="array" aca="1" ref="AO48" ca="1">IF($C48="","",SUMPRODUCT(($D$14:$D$43=$C48)*($K$14:$K$43&lt;=AO$47)*($L$14:$L$43&gt;=AO$47)))</f>
        <v>0</v>
      </c>
      <c r="AP48" s="120" cm="1">
        <f t="array" aca="1" ref="AP48" ca="1">IF($C48="","",SUMPRODUCT(($D$14:$D$43=$C48)*($K$14:$K$43&lt;=AP$47)*($L$14:$L$43&gt;=AP$47)))</f>
        <v>1</v>
      </c>
      <c r="AQ48" s="120" cm="1">
        <f t="array" aca="1" ref="AQ48" ca="1">IF($C48="","",SUMPRODUCT(($D$14:$D$43=$C48)*($K$14:$K$43&lt;=AQ$47)*($L$14:$L$43&gt;=AQ$47)))</f>
        <v>0</v>
      </c>
      <c r="AR48" s="120" cm="1">
        <f t="array" aca="1" ref="AR48" ca="1">IF($C48="","",SUMPRODUCT(($D$14:$D$43=$C48)*($K$14:$K$43&lt;=AR$47)*($L$14:$L$43&gt;=AR$47)))</f>
        <v>1</v>
      </c>
      <c r="AS48" s="120" cm="1">
        <f t="array" aca="1" ref="AS48" ca="1">IF($C48="","",SUMPRODUCT(($D$14:$D$43=$C48)*($K$14:$K$43&lt;=AS$47)*($L$14:$L$43&gt;=AS$47)))</f>
        <v>1</v>
      </c>
      <c r="AT48" s="120" cm="1">
        <f t="array" aca="1" ref="AT48" ca="1">IF($C48="","",SUMPRODUCT(($D$14:$D$43=$C48)*($K$14:$K$43&lt;=AT$47)*($L$14:$L$43&gt;=AT$47)))</f>
        <v>1</v>
      </c>
      <c r="AU48" s="120" cm="1">
        <f t="array" aca="1" ref="AU48" ca="1">IF($C48="","",SUMPRODUCT(($D$14:$D$43=$C48)*($K$14:$K$43&lt;=AU$47)*($L$14:$L$43&gt;=AU$47)))</f>
        <v>1</v>
      </c>
      <c r="AV48" s="120" cm="1">
        <f t="array" aca="1" ref="AV48" ca="1">IF($C48="","",SUMPRODUCT(($D$14:$D$43=$C48)*($K$14:$K$43&lt;=AV$47)*($L$14:$L$43&gt;=AV$47)))</f>
        <v>1</v>
      </c>
    </row>
    <row r="49" spans="1:48" s="9" customFormat="1" ht="22" customHeight="1" x14ac:dyDescent="0.35">
      <c r="A49" s="49"/>
      <c r="B49" s="121" t="s">
        <v>117</v>
      </c>
      <c r="C49" s="122" t="s">
        <v>51</v>
      </c>
      <c r="D49" s="123" t="s">
        <v>118</v>
      </c>
      <c r="E49" s="124">
        <f t="shared" ref="E49" si="15">IFERROR(IF(ANALYSISTABS,IF(C49="","",COUNTIFS($B$14:$B$43,"*",$D$14:$D$43,C49)),""),"")</f>
        <v>4</v>
      </c>
      <c r="F49" s="125">
        <f t="shared" ref="F49" si="16">IFERROR(IF(ANALYSISTABS,IF(C49="","",SUMIF($D$14:$D$43,C49,$H$14:$H$43)),""),"")</f>
        <v>11</v>
      </c>
      <c r="G49" s="126">
        <f t="shared" ref="G49" si="17">IFERROR(IF(ANALYSISTABS,IFERROR(AVERAGEIF($D$14:$D$43,C49,$I$14:$I$43),""),""),"")</f>
        <v>0.25</v>
      </c>
      <c r="H49" s="125">
        <f t="shared" ref="H49" ca="1" si="18">IFERROR(IF(ANALYSISTABS,IF(C49="","",MAX(N49:AV49)),""),"")</f>
        <v>2</v>
      </c>
      <c r="I49" s="119" t="str">
        <f t="shared" ref="I49" ca="1" si="19">IFERROR(IF(ANALYSISTABS,IF(C49="","",IF(MAX(N49:AV49)&gt;2,"⚠️ Yes","OK")),""),"")</f>
        <v>OK</v>
      </c>
      <c r="J49" s="125">
        <f t="shared" ref="J49" si="20">IFERROR(IF(ANALYSISTABS,IF($C49="","",COUNTIFS($D$14:$D$43,$C49,$J$14:$J$43,"Completed")),""),"")</f>
        <v>1</v>
      </c>
      <c r="K49" s="125">
        <f t="shared" ref="K49" si="21">IFERROR(IF(ANALYSISTABS,IF($C49="","",COUNTIFS($D$14:$D$43,$C49,$J$14:$J$43,"In progress")),""),"")</f>
        <v>0</v>
      </c>
      <c r="L49" s="125">
        <f t="shared" ref="L49" si="22">IFERROR(IF(ANALYSISTABS,IF($C49="","",COUNTIFS($D$14:$D$43,$C49,$J$14:$J$43,"Not started")),""),"")</f>
        <v>3</v>
      </c>
      <c r="M49"/>
      <c r="N49" s="120" cm="1">
        <f t="array" aca="1" ref="N49" ca="1">IF($C49="","",SUMPRODUCT(($D$14:$D$43=$C49)*($K$14:$K$43&lt;=N$47)*($L$14:$L$43&gt;=N$47)))</f>
        <v>1</v>
      </c>
      <c r="O49" s="120" cm="1">
        <f t="array" aca="1" ref="O49" ca="1">IF($C49="","",SUMPRODUCT(($D$14:$D$43=$C49)*($K$14:$K$43&lt;=O$47)*($L$14:$L$43&gt;=O$47)))</f>
        <v>1</v>
      </c>
      <c r="P49" s="120" cm="1">
        <f t="array" aca="1" ref="P49" ca="1">IF($C49="","",SUMPRODUCT(($D$14:$D$43=$C49)*($K$14:$K$43&lt;=P$47)*($L$14:$L$43&gt;=P$47)))</f>
        <v>1</v>
      </c>
      <c r="Q49" s="120" cm="1">
        <f t="array" aca="1" ref="Q49" ca="1">IF($C49="","",SUMPRODUCT(($D$14:$D$43=$C49)*($K$14:$K$43&lt;=Q$47)*($L$14:$L$43&gt;=Q$47)))</f>
        <v>1</v>
      </c>
      <c r="R49" s="120" cm="1">
        <f t="array" aca="1" ref="R49" ca="1">IF($C49="","",SUMPRODUCT(($D$14:$D$43=$C49)*($K$14:$K$43&lt;=R$47)*($L$14:$L$43&gt;=R$47)))</f>
        <v>1</v>
      </c>
      <c r="S49" s="120" cm="1">
        <f t="array" aca="1" ref="S49" ca="1">IF($C49="","",SUMPRODUCT(($D$14:$D$43=$C49)*($K$14:$K$43&lt;=S$47)*($L$14:$L$43&gt;=S$47)))</f>
        <v>0</v>
      </c>
      <c r="T49" s="120" cm="1">
        <f t="array" aca="1" ref="T49" ca="1">IF($C49="","",SUMPRODUCT(($D$14:$D$43=$C49)*($K$14:$K$43&lt;=T$47)*($L$14:$L$43&gt;=T$47)))</f>
        <v>0</v>
      </c>
      <c r="U49" s="120" cm="1">
        <f t="array" aca="1" ref="U49" ca="1">IF($C49="","",SUMPRODUCT(($D$14:$D$43=$C49)*($K$14:$K$43&lt;=U$47)*($L$14:$L$43&gt;=U$47)))</f>
        <v>0</v>
      </c>
      <c r="V49" s="120" cm="1">
        <f t="array" aca="1" ref="V49" ca="1">IF($C49="","",SUMPRODUCT(($D$14:$D$43=$C49)*($K$14:$K$43&lt;=V$47)*($L$14:$L$43&gt;=V$47)))</f>
        <v>0</v>
      </c>
      <c r="W49" s="120" cm="1">
        <f t="array" aca="1" ref="W49" ca="1">IF($C49="","",SUMPRODUCT(($D$14:$D$43=$C49)*($K$14:$K$43&lt;=W$47)*($L$14:$L$43&gt;=W$47)))</f>
        <v>0</v>
      </c>
      <c r="X49" s="120" cm="1">
        <f t="array" aca="1" ref="X49" ca="1">IF($C49="","",SUMPRODUCT(($D$14:$D$43=$C49)*($K$14:$K$43&lt;=X$47)*($L$14:$L$43&gt;=X$47)))</f>
        <v>0</v>
      </c>
      <c r="Y49" s="120" cm="1">
        <f t="array" aca="1" ref="Y49" ca="1">IF($C49="","",SUMPRODUCT(($D$14:$D$43=$C49)*($K$14:$K$43&lt;=Y$47)*($L$14:$L$43&gt;=Y$47)))</f>
        <v>0</v>
      </c>
      <c r="Z49" s="120" cm="1">
        <f t="array" aca="1" ref="Z49" ca="1">IF($C49="","",SUMPRODUCT(($D$14:$D$43=$C49)*($K$14:$K$43&lt;=Z$47)*($L$14:$L$43&gt;=Z$47)))</f>
        <v>0</v>
      </c>
      <c r="AA49" s="120" cm="1">
        <f t="array" aca="1" ref="AA49" ca="1">IF($C49="","",SUMPRODUCT(($D$14:$D$43=$C49)*($K$14:$K$43&lt;=AA$47)*($L$14:$L$43&gt;=AA$47)))</f>
        <v>0</v>
      </c>
      <c r="AB49" s="120" cm="1">
        <f t="array" aca="1" ref="AB49" ca="1">IF($C49="","",SUMPRODUCT(($D$14:$D$43=$C49)*($K$14:$K$43&lt;=AB$47)*($L$14:$L$43&gt;=AB$47)))</f>
        <v>0</v>
      </c>
      <c r="AC49" s="120" cm="1">
        <f t="array" aca="1" ref="AC49" ca="1">IF($C49="","",SUMPRODUCT(($D$14:$D$43=$C49)*($K$14:$K$43&lt;=AC$47)*($L$14:$L$43&gt;=AC$47)))</f>
        <v>0</v>
      </c>
      <c r="AD49" s="120" cm="1">
        <f t="array" aca="1" ref="AD49" ca="1">IF($C49="","",SUMPRODUCT(($D$14:$D$43=$C49)*($K$14:$K$43&lt;=AD$47)*($L$14:$L$43&gt;=AD$47)))</f>
        <v>0</v>
      </c>
      <c r="AE49" s="120" cm="1">
        <f t="array" aca="1" ref="AE49" ca="1">IF($C49="","",SUMPRODUCT(($D$14:$D$43=$C49)*($K$14:$K$43&lt;=AE$47)*($L$14:$L$43&gt;=AE$47)))</f>
        <v>0</v>
      </c>
      <c r="AF49" s="120" cm="1">
        <f t="array" aca="1" ref="AF49" ca="1">IF($C49="","",SUMPRODUCT(($D$14:$D$43=$C49)*($K$14:$K$43&lt;=AF$47)*($L$14:$L$43&gt;=AF$47)))</f>
        <v>2</v>
      </c>
      <c r="AG49" s="120" cm="1">
        <f t="array" aca="1" ref="AG49" ca="1">IF($C49="","",SUMPRODUCT(($D$14:$D$43=$C49)*($K$14:$K$43&lt;=AG$47)*($L$14:$L$43&gt;=AG$47)))</f>
        <v>2</v>
      </c>
      <c r="AH49" s="120" cm="1">
        <f t="array" aca="1" ref="AH49" ca="1">IF($C49="","",SUMPRODUCT(($D$14:$D$43=$C49)*($K$14:$K$43&lt;=AH$47)*($L$14:$L$43&gt;=AH$47)))</f>
        <v>2</v>
      </c>
      <c r="AI49" s="120" cm="1">
        <f t="array" aca="1" ref="AI49" ca="1">IF($C49="","",SUMPRODUCT(($D$14:$D$43=$C49)*($K$14:$K$43&lt;=AI$47)*($L$14:$L$43&gt;=AI$47)))</f>
        <v>2</v>
      </c>
      <c r="AJ49" s="120" cm="1">
        <f t="array" aca="1" ref="AJ49" ca="1">IF($C49="","",SUMPRODUCT(($D$14:$D$43=$C49)*($K$14:$K$43&lt;=AJ$47)*($L$14:$L$43&gt;=AJ$47)))</f>
        <v>2</v>
      </c>
      <c r="AK49" s="120" cm="1">
        <f t="array" aca="1" ref="AK49" ca="1">IF($C49="","",SUMPRODUCT(($D$14:$D$43=$C49)*($K$14:$K$43&lt;=AK$47)*($L$14:$L$43&gt;=AK$47)))</f>
        <v>1</v>
      </c>
      <c r="AL49" s="120" cm="1">
        <f t="array" aca="1" ref="AL49" ca="1">IF($C49="","",SUMPRODUCT(($D$14:$D$43=$C49)*($K$14:$K$43&lt;=AL$47)*($L$14:$L$43&gt;=AL$47)))</f>
        <v>1</v>
      </c>
      <c r="AM49" s="120" cm="1">
        <f t="array" aca="1" ref="AM49" ca="1">IF($C49="","",SUMPRODUCT(($D$14:$D$43=$C49)*($K$14:$K$43&lt;=AM$47)*($L$14:$L$43&gt;=AM$47)))</f>
        <v>1</v>
      </c>
      <c r="AN49" s="120" cm="1">
        <f t="array" aca="1" ref="AN49" ca="1">IF($C49="","",SUMPRODUCT(($D$14:$D$43=$C49)*($K$14:$K$43&lt;=AN$47)*($L$14:$L$43&gt;=AN$47)))</f>
        <v>1</v>
      </c>
      <c r="AO49" s="120" cm="1">
        <f t="array" aca="1" ref="AO49" ca="1">IF($C49="","",SUMPRODUCT(($D$14:$D$43=$C49)*($K$14:$K$43&lt;=AO$47)*($L$14:$L$43&gt;=AO$47)))</f>
        <v>0</v>
      </c>
      <c r="AP49" s="120" cm="1">
        <f t="array" aca="1" ref="AP49" ca="1">IF($C49="","",SUMPRODUCT(($D$14:$D$43=$C49)*($K$14:$K$43&lt;=AP$47)*($L$14:$L$43&gt;=AP$47)))</f>
        <v>0</v>
      </c>
      <c r="AQ49" s="120" cm="1">
        <f t="array" aca="1" ref="AQ49" ca="1">IF($C49="","",SUMPRODUCT(($D$14:$D$43=$C49)*($K$14:$K$43&lt;=AQ$47)*($L$14:$L$43&gt;=AQ$47)))</f>
        <v>0</v>
      </c>
      <c r="AR49" s="120" cm="1">
        <f t="array" aca="1" ref="AR49" ca="1">IF($C49="","",SUMPRODUCT(($D$14:$D$43=$C49)*($K$14:$K$43&lt;=AR$47)*($L$14:$L$43&gt;=AR$47)))</f>
        <v>0</v>
      </c>
      <c r="AS49" s="120" cm="1">
        <f t="array" aca="1" ref="AS49" ca="1">IF($C49="","",SUMPRODUCT(($D$14:$D$43=$C49)*($K$14:$K$43&lt;=AS$47)*($L$14:$L$43&gt;=AS$47)))</f>
        <v>0</v>
      </c>
      <c r="AT49" s="120" cm="1">
        <f t="array" aca="1" ref="AT49" ca="1">IF($C49="","",SUMPRODUCT(($D$14:$D$43=$C49)*($K$14:$K$43&lt;=AT$47)*($L$14:$L$43&gt;=AT$47)))</f>
        <v>0</v>
      </c>
      <c r="AU49" s="120" cm="1">
        <f t="array" aca="1" ref="AU49" ca="1">IF($C49="","",SUMPRODUCT(($D$14:$D$43=$C49)*($K$14:$K$43&lt;=AU$47)*($L$14:$L$43&gt;=AU$47)))</f>
        <v>0</v>
      </c>
      <c r="AV49" s="120" cm="1">
        <f t="array" aca="1" ref="AV49" ca="1">IF($C49="","",SUMPRODUCT(($D$14:$D$43=$C49)*($K$14:$K$43&lt;=AV$47)*($L$14:$L$43&gt;=AV$47)))</f>
        <v>0</v>
      </c>
    </row>
    <row r="50" spans="1:48" s="9" customFormat="1" ht="22" customHeight="1" x14ac:dyDescent="0.35">
      <c r="A50" s="49"/>
      <c r="B50" s="121" t="s">
        <v>119</v>
      </c>
      <c r="C50" s="122" t="s">
        <v>56</v>
      </c>
      <c r="D50" s="123" t="s">
        <v>120</v>
      </c>
      <c r="E50" s="124">
        <f t="shared" ref="E50" si="23">IFERROR(IF(ANALYSISTABS,IF(C50="","",COUNTIFS($B$14:$B$43,"*",$D$14:$D$43,C50)),""),"")</f>
        <v>7</v>
      </c>
      <c r="F50" s="125">
        <f t="shared" ref="F50" si="24">IFERROR(IF(ANALYSISTABS,IF(C50="","",SUMIF($D$14:$D$43,C50,$H$14:$H$43)),""),"")</f>
        <v>30</v>
      </c>
      <c r="G50" s="126">
        <f t="shared" ref="G50" si="25">IFERROR(IF(ANALYSISTABS,IFERROR(AVERAGEIF($D$14:$D$43,C50,$I$14:$I$43),""),""),"")</f>
        <v>0.4642857142857143</v>
      </c>
      <c r="H50" s="125">
        <f t="shared" ref="H50" ca="1" si="26">IFERROR(IF(ANALYSISTABS,IF(C50="","",MAX(N50:AV50)),""),"")</f>
        <v>3</v>
      </c>
      <c r="I50" s="119" t="str">
        <f t="shared" ref="I50" ca="1" si="27">IFERROR(IF(ANALYSISTABS,IF(C50="","",IF(MAX(N50:AV50)&gt;2,"⚠️ Yes","OK")),""),"")</f>
        <v>⚠️ Yes</v>
      </c>
      <c r="J50" s="125">
        <f t="shared" ref="J50" si="28">IFERROR(IF(ANALYSISTABS,IF($C50="","",COUNTIFS($D$14:$D$43,$C50,$J$14:$J$43,"Completed")),""),"")</f>
        <v>2</v>
      </c>
      <c r="K50" s="125">
        <f t="shared" ref="K50" si="29">IFERROR(IF(ANALYSISTABS,IF($C50="","",COUNTIFS($D$14:$D$43,$C50,$J$14:$J$43,"In progress")),""),"")</f>
        <v>3</v>
      </c>
      <c r="L50" s="125">
        <f t="shared" ref="L50" si="30">IFERROR(IF(ANALYSISTABS,IF($C50="","",COUNTIFS($D$14:$D$43,$C50,$J$14:$J$43,"Not started")),""),"")</f>
        <v>2</v>
      </c>
      <c r="M50"/>
      <c r="N50" s="120" cm="1">
        <f t="array" aca="1" ref="N50" ca="1">IF($C50="","",SUMPRODUCT(($D$14:$D$43=$C50)*($K$14:$K$43&lt;=N$47)*($L$14:$L$43&gt;=N$47)))</f>
        <v>0</v>
      </c>
      <c r="O50" s="120" cm="1">
        <f t="array" aca="1" ref="O50" ca="1">IF($C50="","",SUMPRODUCT(($D$14:$D$43=$C50)*($K$14:$K$43&lt;=O$47)*($L$14:$L$43&gt;=O$47)))</f>
        <v>1</v>
      </c>
      <c r="P50" s="120" cm="1">
        <f t="array" aca="1" ref="P50" ca="1">IF($C50="","",SUMPRODUCT(($D$14:$D$43=$C50)*($K$14:$K$43&lt;=P$47)*($L$14:$L$43&gt;=P$47)))</f>
        <v>1</v>
      </c>
      <c r="Q50" s="120" cm="1">
        <f t="array" aca="1" ref="Q50" ca="1">IF($C50="","",SUMPRODUCT(($D$14:$D$43=$C50)*($K$14:$K$43&lt;=Q$47)*($L$14:$L$43&gt;=Q$47)))</f>
        <v>1</v>
      </c>
      <c r="R50" s="120" cm="1">
        <f t="array" aca="1" ref="R50" ca="1">IF($C50="","",SUMPRODUCT(($D$14:$D$43=$C50)*($K$14:$K$43&lt;=R$47)*($L$14:$L$43&gt;=R$47)))</f>
        <v>2</v>
      </c>
      <c r="S50" s="120" cm="1">
        <f t="array" aca="1" ref="S50" ca="1">IF($C50="","",SUMPRODUCT(($D$14:$D$43=$C50)*($K$14:$K$43&lt;=S$47)*($L$14:$L$43&gt;=S$47)))</f>
        <v>2</v>
      </c>
      <c r="T50" s="120" cm="1">
        <f t="array" aca="1" ref="T50" ca="1">IF($C50="","",SUMPRODUCT(($D$14:$D$43=$C50)*($K$14:$K$43&lt;=T$47)*($L$14:$L$43&gt;=T$47)))</f>
        <v>2</v>
      </c>
      <c r="U50" s="120" cm="1">
        <f t="array" aca="1" ref="U50" ca="1">IF($C50="","",SUMPRODUCT(($D$14:$D$43=$C50)*($K$14:$K$43&lt;=U$47)*($L$14:$L$43&gt;=U$47)))</f>
        <v>2</v>
      </c>
      <c r="V50" s="120" cm="1">
        <f t="array" aca="1" ref="V50" ca="1">IF($C50="","",SUMPRODUCT(($D$14:$D$43=$C50)*($K$14:$K$43&lt;=V$47)*($L$14:$L$43&gt;=V$47)))</f>
        <v>2</v>
      </c>
      <c r="W50" s="120" cm="1">
        <f t="array" aca="1" ref="W50" ca="1">IF($C50="","",SUMPRODUCT(($D$14:$D$43=$C50)*($K$14:$K$43&lt;=W$47)*($L$14:$L$43&gt;=W$47)))</f>
        <v>3</v>
      </c>
      <c r="X50" s="120" cm="1">
        <f t="array" aca="1" ref="X50" ca="1">IF($C50="","",SUMPRODUCT(($D$14:$D$43=$C50)*($K$14:$K$43&lt;=X$47)*($L$14:$L$43&gt;=X$47)))</f>
        <v>3</v>
      </c>
      <c r="Y50" s="120" cm="1">
        <f t="array" aca="1" ref="Y50" ca="1">IF($C50="","",SUMPRODUCT(($D$14:$D$43=$C50)*($K$14:$K$43&lt;=Y$47)*($L$14:$L$43&gt;=Y$47)))</f>
        <v>2</v>
      </c>
      <c r="Z50" s="120" cm="1">
        <f t="array" aca="1" ref="Z50" ca="1">IF($C50="","",SUMPRODUCT(($D$14:$D$43=$C50)*($K$14:$K$43&lt;=Z$47)*($L$14:$L$43&gt;=Z$47)))</f>
        <v>2</v>
      </c>
      <c r="AA50" s="120" cm="1">
        <f t="array" aca="1" ref="AA50" ca="1">IF($C50="","",SUMPRODUCT(($D$14:$D$43=$C50)*($K$14:$K$43&lt;=AA$47)*($L$14:$L$43&gt;=AA$47)))</f>
        <v>2</v>
      </c>
      <c r="AB50" s="120" cm="1">
        <f t="array" aca="1" ref="AB50" ca="1">IF($C50="","",SUMPRODUCT(($D$14:$D$43=$C50)*($K$14:$K$43&lt;=AB$47)*($L$14:$L$43&gt;=AB$47)))</f>
        <v>2</v>
      </c>
      <c r="AC50" s="120" cm="1">
        <f t="array" aca="1" ref="AC50" ca="1">IF($C50="","",SUMPRODUCT(($D$14:$D$43=$C50)*($K$14:$K$43&lt;=AC$47)*($L$14:$L$43&gt;=AC$47)))</f>
        <v>1</v>
      </c>
      <c r="AD50" s="120" cm="1">
        <f t="array" aca="1" ref="AD50" ca="1">IF($C50="","",SUMPRODUCT(($D$14:$D$43=$C50)*($K$14:$K$43&lt;=AD$47)*($L$14:$L$43&gt;=AD$47)))</f>
        <v>1</v>
      </c>
      <c r="AE50" s="120" cm="1">
        <f t="array" aca="1" ref="AE50" ca="1">IF($C50="","",SUMPRODUCT(($D$14:$D$43=$C50)*($K$14:$K$43&lt;=AE$47)*($L$14:$L$43&gt;=AE$47)))</f>
        <v>1</v>
      </c>
      <c r="AF50" s="120" cm="1">
        <f t="array" aca="1" ref="AF50" ca="1">IF($C50="","",SUMPRODUCT(($D$14:$D$43=$C50)*($K$14:$K$43&lt;=AF$47)*($L$14:$L$43&gt;=AF$47)))</f>
        <v>1</v>
      </c>
      <c r="AG50" s="120" cm="1">
        <f t="array" aca="1" ref="AG50" ca="1">IF($C50="","",SUMPRODUCT(($D$14:$D$43=$C50)*($K$14:$K$43&lt;=AG$47)*($L$14:$L$43&gt;=AG$47)))</f>
        <v>1</v>
      </c>
      <c r="AH50" s="120" cm="1">
        <f t="array" aca="1" ref="AH50" ca="1">IF($C50="","",SUMPRODUCT(($D$14:$D$43=$C50)*($K$14:$K$43&lt;=AH$47)*($L$14:$L$43&gt;=AH$47)))</f>
        <v>1</v>
      </c>
      <c r="AI50" s="120" cm="1">
        <f t="array" aca="1" ref="AI50" ca="1">IF($C50="","",SUMPRODUCT(($D$14:$D$43=$C50)*($K$14:$K$43&lt;=AI$47)*($L$14:$L$43&gt;=AI$47)))</f>
        <v>1</v>
      </c>
      <c r="AJ50" s="120" cm="1">
        <f t="array" aca="1" ref="AJ50" ca="1">IF($C50="","",SUMPRODUCT(($D$14:$D$43=$C50)*($K$14:$K$43&lt;=AJ$47)*($L$14:$L$43&gt;=AJ$47)))</f>
        <v>1</v>
      </c>
      <c r="AK50" s="120" cm="1">
        <f t="array" aca="1" ref="AK50" ca="1">IF($C50="","",SUMPRODUCT(($D$14:$D$43=$C50)*($K$14:$K$43&lt;=AK$47)*($L$14:$L$43&gt;=AK$47)))</f>
        <v>1</v>
      </c>
      <c r="AL50" s="120" cm="1">
        <f t="array" aca="1" ref="AL50" ca="1">IF($C50="","",SUMPRODUCT(($D$14:$D$43=$C50)*($K$14:$K$43&lt;=AL$47)*($L$14:$L$43&gt;=AL$47)))</f>
        <v>1</v>
      </c>
      <c r="AM50" s="120" cm="1">
        <f t="array" aca="1" ref="AM50" ca="1">IF($C50="","",SUMPRODUCT(($D$14:$D$43=$C50)*($K$14:$K$43&lt;=AM$47)*($L$14:$L$43&gt;=AM$47)))</f>
        <v>1</v>
      </c>
      <c r="AN50" s="120" cm="1">
        <f t="array" aca="1" ref="AN50" ca="1">IF($C50="","",SUMPRODUCT(($D$14:$D$43=$C50)*($K$14:$K$43&lt;=AN$47)*($L$14:$L$43&gt;=AN$47)))</f>
        <v>1</v>
      </c>
      <c r="AO50" s="120" cm="1">
        <f t="array" aca="1" ref="AO50" ca="1">IF($C50="","",SUMPRODUCT(($D$14:$D$43=$C50)*($K$14:$K$43&lt;=AO$47)*($L$14:$L$43&gt;=AO$47)))</f>
        <v>0</v>
      </c>
      <c r="AP50" s="120" cm="1">
        <f t="array" aca="1" ref="AP50" ca="1">IF($C50="","",SUMPRODUCT(($D$14:$D$43=$C50)*($K$14:$K$43&lt;=AP$47)*($L$14:$L$43&gt;=AP$47)))</f>
        <v>1</v>
      </c>
      <c r="AQ50" s="120" cm="1">
        <f t="array" aca="1" ref="AQ50" ca="1">IF($C50="","",SUMPRODUCT(($D$14:$D$43=$C50)*($K$14:$K$43&lt;=AQ$47)*($L$14:$L$43&gt;=AQ$47)))</f>
        <v>1</v>
      </c>
      <c r="AR50" s="120" cm="1">
        <f t="array" aca="1" ref="AR50" ca="1">IF($C50="","",SUMPRODUCT(($D$14:$D$43=$C50)*($K$14:$K$43&lt;=AR$47)*($L$14:$L$43&gt;=AR$47)))</f>
        <v>0</v>
      </c>
      <c r="AS50" s="120" cm="1">
        <f t="array" aca="1" ref="AS50" ca="1">IF($C50="","",SUMPRODUCT(($D$14:$D$43=$C50)*($K$14:$K$43&lt;=AS$47)*($L$14:$L$43&gt;=AS$47)))</f>
        <v>0</v>
      </c>
      <c r="AT50" s="120" cm="1">
        <f t="array" aca="1" ref="AT50" ca="1">IF($C50="","",SUMPRODUCT(($D$14:$D$43=$C50)*($K$14:$K$43&lt;=AT$47)*($L$14:$L$43&gt;=AT$47)))</f>
        <v>0</v>
      </c>
      <c r="AU50" s="120" cm="1">
        <f t="array" aca="1" ref="AU50" ca="1">IF($C50="","",SUMPRODUCT(($D$14:$D$43=$C50)*($K$14:$K$43&lt;=AU$47)*($L$14:$L$43&gt;=AU$47)))</f>
        <v>0</v>
      </c>
      <c r="AV50" s="120" cm="1">
        <f t="array" aca="1" ref="AV50" ca="1">IF($C50="","",SUMPRODUCT(($D$14:$D$43=$C50)*($K$14:$K$43&lt;=AV$47)*($L$14:$L$43&gt;=AV$47)))</f>
        <v>0</v>
      </c>
    </row>
    <row r="51" spans="1:48" ht="22" customHeight="1" x14ac:dyDescent="0.35">
      <c r="A51" s="49"/>
      <c r="B51" s="121" t="s">
        <v>121</v>
      </c>
      <c r="C51" s="122" t="s">
        <v>65</v>
      </c>
      <c r="D51" s="123" t="s">
        <v>122</v>
      </c>
      <c r="E51" s="124">
        <f t="shared" ref="E51" si="31">IFERROR(IF(ANALYSISTABS,IF(C51="","",COUNTIFS($B$14:$B$43,"*",$D$14:$D$43,C51)),""),"")</f>
        <v>5</v>
      </c>
      <c r="F51" s="125">
        <f t="shared" ref="F51" si="32">IFERROR(IF(ANALYSISTABS,IF(C51="","",SUMIF($D$14:$D$43,C51,$H$14:$H$43)),""),"")</f>
        <v>20</v>
      </c>
      <c r="G51" s="126">
        <f t="shared" ref="G51" si="33">IFERROR(IF(ANALYSISTABS,IFERROR(AVERAGEIF($D$14:$D$43,C51,$I$14:$I$43),""),""),"")</f>
        <v>0.33999999999999997</v>
      </c>
      <c r="H51" s="125">
        <f t="shared" ref="H51" ca="1" si="34">IFERROR(IF(ANALYSISTABS,IF(C51="","",MAX(N51:AV51)),""),"")</f>
        <v>2</v>
      </c>
      <c r="I51" s="119" t="str">
        <f t="shared" ref="I51" ca="1" si="35">IFERROR(IF(ANALYSISTABS,IF(C51="","",IF(MAX(N51:AV51)&gt;2,"⚠️ Yes","OK")),""),"")</f>
        <v>OK</v>
      </c>
      <c r="J51" s="125">
        <f t="shared" ref="J51" si="36">IFERROR(IF(ANALYSISTABS,IF($C51="","",COUNTIFS($D$14:$D$43,$C51,$J$14:$J$43,"Completed")),""),"")</f>
        <v>0</v>
      </c>
      <c r="K51" s="125">
        <f t="shared" ref="K51" si="37">IFERROR(IF(ANALYSISTABS,IF($C51="","",COUNTIFS($D$14:$D$43,$C51,$J$14:$J$43,"In progress")),""),"")</f>
        <v>3</v>
      </c>
      <c r="L51" s="125">
        <f t="shared" ref="L51" si="38">IFERROR(IF(ANALYSISTABS,IF($C51="","",COUNTIFS($D$14:$D$43,$C51,$J$14:$J$43,"Not started")),""),"")</f>
        <v>2</v>
      </c>
      <c r="N51" s="120" cm="1">
        <f t="array" aca="1" ref="N51" ca="1">IF($C51="","",SUMPRODUCT(($D$14:$D$43=$C51)*($K$14:$K$43&lt;=N$47)*($L$14:$L$43&gt;=N$47)))</f>
        <v>0</v>
      </c>
      <c r="O51" s="120" cm="1">
        <f t="array" aca="1" ref="O51" ca="1">IF($C51="","",SUMPRODUCT(($D$14:$D$43=$C51)*($K$14:$K$43&lt;=O$47)*($L$14:$L$43&gt;=O$47)))</f>
        <v>0</v>
      </c>
      <c r="P51" s="120" cm="1">
        <f t="array" aca="1" ref="P51" ca="1">IF($C51="","",SUMPRODUCT(($D$14:$D$43=$C51)*($K$14:$K$43&lt;=P$47)*($L$14:$L$43&gt;=P$47)))</f>
        <v>1</v>
      </c>
      <c r="Q51" s="120" cm="1">
        <f t="array" aca="1" ref="Q51" ca="1">IF($C51="","",SUMPRODUCT(($D$14:$D$43=$C51)*($K$14:$K$43&lt;=Q$47)*($L$14:$L$43&gt;=Q$47)))</f>
        <v>1</v>
      </c>
      <c r="R51" s="120" cm="1">
        <f t="array" aca="1" ref="R51" ca="1">IF($C51="","",SUMPRODUCT(($D$14:$D$43=$C51)*($K$14:$K$43&lt;=R$47)*($L$14:$L$43&gt;=R$47)))</f>
        <v>2</v>
      </c>
      <c r="S51" s="120" cm="1">
        <f t="array" aca="1" ref="S51" ca="1">IF($C51="","",SUMPRODUCT(($D$14:$D$43=$C51)*($K$14:$K$43&lt;=S$47)*($L$14:$L$43&gt;=S$47)))</f>
        <v>2</v>
      </c>
      <c r="T51" s="120" cm="1">
        <f t="array" aca="1" ref="T51" ca="1">IF($C51="","",SUMPRODUCT(($D$14:$D$43=$C51)*($K$14:$K$43&lt;=T$47)*($L$14:$L$43&gt;=T$47)))</f>
        <v>2</v>
      </c>
      <c r="U51" s="120" cm="1">
        <f t="array" aca="1" ref="U51" ca="1">IF($C51="","",SUMPRODUCT(($D$14:$D$43=$C51)*($K$14:$K$43&lt;=U$47)*($L$14:$L$43&gt;=U$47)))</f>
        <v>2</v>
      </c>
      <c r="V51" s="120" cm="1">
        <f t="array" aca="1" ref="V51" ca="1">IF($C51="","",SUMPRODUCT(($D$14:$D$43=$C51)*($K$14:$K$43&lt;=V$47)*($L$14:$L$43&gt;=V$47)))</f>
        <v>2</v>
      </c>
      <c r="W51" s="120" cm="1">
        <f t="array" aca="1" ref="W51" ca="1">IF($C51="","",SUMPRODUCT(($D$14:$D$43=$C51)*($K$14:$K$43&lt;=W$47)*($L$14:$L$43&gt;=W$47)))</f>
        <v>2</v>
      </c>
      <c r="X51" s="120" cm="1">
        <f t="array" aca="1" ref="X51" ca="1">IF($C51="","",SUMPRODUCT(($D$14:$D$43=$C51)*($K$14:$K$43&lt;=X$47)*($L$14:$L$43&gt;=X$47)))</f>
        <v>1</v>
      </c>
      <c r="Y51" s="120" cm="1">
        <f t="array" aca="1" ref="Y51" ca="1">IF($C51="","",SUMPRODUCT(($D$14:$D$43=$C51)*($K$14:$K$43&lt;=Y$47)*($L$14:$L$43&gt;=Y$47)))</f>
        <v>2</v>
      </c>
      <c r="Z51" s="120" cm="1">
        <f t="array" aca="1" ref="Z51" ca="1">IF($C51="","",SUMPRODUCT(($D$14:$D$43=$C51)*($K$14:$K$43&lt;=Z$47)*($L$14:$L$43&gt;=Z$47)))</f>
        <v>1</v>
      </c>
      <c r="AA51" s="120" cm="1">
        <f t="array" aca="1" ref="AA51" ca="1">IF($C51="","",SUMPRODUCT(($D$14:$D$43=$C51)*($K$14:$K$43&lt;=AA$47)*($L$14:$L$43&gt;=AA$47)))</f>
        <v>1</v>
      </c>
      <c r="AB51" s="120" cm="1">
        <f t="array" aca="1" ref="AB51" ca="1">IF($C51="","",SUMPRODUCT(($D$14:$D$43=$C51)*($K$14:$K$43&lt;=AB$47)*($L$14:$L$43&gt;=AB$47)))</f>
        <v>1</v>
      </c>
      <c r="AC51" s="120" cm="1">
        <f t="array" aca="1" ref="AC51" ca="1">IF($C51="","",SUMPRODUCT(($D$14:$D$43=$C51)*($K$14:$K$43&lt;=AC$47)*($L$14:$L$43&gt;=AC$47)))</f>
        <v>1</v>
      </c>
      <c r="AD51" s="120" cm="1">
        <f t="array" aca="1" ref="AD51" ca="1">IF($C51="","",SUMPRODUCT(($D$14:$D$43=$C51)*($K$14:$K$43&lt;=AD$47)*($L$14:$L$43&gt;=AD$47)))</f>
        <v>2</v>
      </c>
      <c r="AE51" s="120" cm="1">
        <f t="array" aca="1" ref="AE51" ca="1">IF($C51="","",SUMPRODUCT(($D$14:$D$43=$C51)*($K$14:$K$43&lt;=AE$47)*($L$14:$L$43&gt;=AE$47)))</f>
        <v>2</v>
      </c>
      <c r="AF51" s="120" cm="1">
        <f t="array" aca="1" ref="AF51" ca="1">IF($C51="","",SUMPRODUCT(($D$14:$D$43=$C51)*($K$14:$K$43&lt;=AF$47)*($L$14:$L$43&gt;=AF$47)))</f>
        <v>1</v>
      </c>
      <c r="AG51" s="120" cm="1">
        <f t="array" aca="1" ref="AG51" ca="1">IF($C51="","",SUMPRODUCT(($D$14:$D$43=$C51)*($K$14:$K$43&lt;=AG$47)*($L$14:$L$43&gt;=AG$47)))</f>
        <v>1</v>
      </c>
      <c r="AH51" s="120" cm="1">
        <f t="array" aca="1" ref="AH51" ca="1">IF($C51="","",SUMPRODUCT(($D$14:$D$43=$C51)*($K$14:$K$43&lt;=AH$47)*($L$14:$L$43&gt;=AH$47)))</f>
        <v>0</v>
      </c>
      <c r="AI51" s="120" cm="1">
        <f t="array" aca="1" ref="AI51" ca="1">IF($C51="","",SUMPRODUCT(($D$14:$D$43=$C51)*($K$14:$K$43&lt;=AI$47)*($L$14:$L$43&gt;=AI$47)))</f>
        <v>0</v>
      </c>
      <c r="AJ51" s="120" cm="1">
        <f t="array" aca="1" ref="AJ51" ca="1">IF($C51="","",SUMPRODUCT(($D$14:$D$43=$C51)*($K$14:$K$43&lt;=AJ$47)*($L$14:$L$43&gt;=AJ$47)))</f>
        <v>1</v>
      </c>
      <c r="AK51" s="120" cm="1">
        <f t="array" aca="1" ref="AK51" ca="1">IF($C51="","",SUMPRODUCT(($D$14:$D$43=$C51)*($K$14:$K$43&lt;=AK$47)*($L$14:$L$43&gt;=AK$47)))</f>
        <v>1</v>
      </c>
      <c r="AL51" s="120" cm="1">
        <f t="array" aca="1" ref="AL51" ca="1">IF($C51="","",SUMPRODUCT(($D$14:$D$43=$C51)*($K$14:$K$43&lt;=AL$47)*($L$14:$L$43&gt;=AL$47)))</f>
        <v>1</v>
      </c>
      <c r="AM51" s="120" cm="1">
        <f t="array" aca="1" ref="AM51" ca="1">IF($C51="","",SUMPRODUCT(($D$14:$D$43=$C51)*($K$14:$K$43&lt;=AM$47)*($L$14:$L$43&gt;=AM$47)))</f>
        <v>0</v>
      </c>
      <c r="AN51" s="120" cm="1">
        <f t="array" aca="1" ref="AN51" ca="1">IF($C51="","",SUMPRODUCT(($D$14:$D$43=$C51)*($K$14:$K$43&lt;=AN$47)*($L$14:$L$43&gt;=AN$47)))</f>
        <v>0</v>
      </c>
      <c r="AO51" s="120" cm="1">
        <f t="array" aca="1" ref="AO51" ca="1">IF($C51="","",SUMPRODUCT(($D$14:$D$43=$C51)*($K$14:$K$43&lt;=AO$47)*($L$14:$L$43&gt;=AO$47)))</f>
        <v>0</v>
      </c>
      <c r="AP51" s="120" cm="1">
        <f t="array" aca="1" ref="AP51" ca="1">IF($C51="","",SUMPRODUCT(($D$14:$D$43=$C51)*($K$14:$K$43&lt;=AP$47)*($L$14:$L$43&gt;=AP$47)))</f>
        <v>0</v>
      </c>
      <c r="AQ51" s="120" cm="1">
        <f t="array" aca="1" ref="AQ51" ca="1">IF($C51="","",SUMPRODUCT(($D$14:$D$43=$C51)*($K$14:$K$43&lt;=AQ$47)*($L$14:$L$43&gt;=AQ$47)))</f>
        <v>0</v>
      </c>
      <c r="AR51" s="120" cm="1">
        <f t="array" aca="1" ref="AR51" ca="1">IF($C51="","",SUMPRODUCT(($D$14:$D$43=$C51)*($K$14:$K$43&lt;=AR$47)*($L$14:$L$43&gt;=AR$47)))</f>
        <v>0</v>
      </c>
      <c r="AS51" s="120" cm="1">
        <f t="array" aca="1" ref="AS51" ca="1">IF($C51="","",SUMPRODUCT(($D$14:$D$43=$C51)*($K$14:$K$43&lt;=AS$47)*($L$14:$L$43&gt;=AS$47)))</f>
        <v>0</v>
      </c>
      <c r="AT51" s="120" cm="1">
        <f t="array" aca="1" ref="AT51" ca="1">IF($C51="","",SUMPRODUCT(($D$14:$D$43=$C51)*($K$14:$K$43&lt;=AT$47)*($L$14:$L$43&gt;=AT$47)))</f>
        <v>0</v>
      </c>
      <c r="AU51" s="120" cm="1">
        <f t="array" aca="1" ref="AU51" ca="1">IF($C51="","",SUMPRODUCT(($D$14:$D$43=$C51)*($K$14:$K$43&lt;=AU$47)*($L$14:$L$43&gt;=AU$47)))</f>
        <v>0</v>
      </c>
      <c r="AV51" s="120" cm="1">
        <f t="array" aca="1" ref="AV51" ca="1">IF($C51="","",SUMPRODUCT(($D$14:$D$43=$C51)*($K$14:$K$43&lt;=AV$47)*($L$14:$L$43&gt;=AV$47)))</f>
        <v>0</v>
      </c>
    </row>
    <row r="52" spans="1:48" ht="22" customHeight="1" x14ac:dyDescent="0.35">
      <c r="A52" s="49"/>
      <c r="B52" s="121" t="s">
        <v>123</v>
      </c>
      <c r="C52" s="122" t="s">
        <v>72</v>
      </c>
      <c r="D52" s="123" t="s">
        <v>124</v>
      </c>
      <c r="E52" s="124">
        <f t="shared" ref="E52" si="39">IFERROR(IF(ANALYSISTABS,IF(C52="","",COUNTIFS($B$14:$B$43,"*",$D$14:$D$43,C52)),""),"")</f>
        <v>3</v>
      </c>
      <c r="F52" s="125">
        <f t="shared" ref="F52" si="40">IFERROR(IF(ANALYSISTABS,IF(C52="","",SUMIF($D$14:$D$43,C52,$H$14:$H$43)),""),"")</f>
        <v>19</v>
      </c>
      <c r="G52" s="126">
        <f t="shared" ref="G52" si="41">IFERROR(IF(ANALYSISTABS,IFERROR(AVERAGEIF($D$14:$D$43,C52,$I$14:$I$43),""),""),"")</f>
        <v>0.3</v>
      </c>
      <c r="H52" s="125">
        <f t="shared" ref="H52" ca="1" si="42">IFERROR(IF(ANALYSISTABS,IF(C52="","",MAX(N52:AV52)),""),"")</f>
        <v>2</v>
      </c>
      <c r="I52" s="119" t="str">
        <f t="shared" ref="I52" ca="1" si="43">IFERROR(IF(ANALYSISTABS,IF(C52="","",IF(MAX(N52:AV52)&gt;2,"⚠️ Yes","OK")),""),"")</f>
        <v>OK</v>
      </c>
      <c r="J52" s="125">
        <f t="shared" ref="J52" si="44">IFERROR(IF(ANALYSISTABS,IF($C52="","",COUNTIFS($D$14:$D$43,$C52,$J$14:$J$43,"Completed")),""),"")</f>
        <v>0</v>
      </c>
      <c r="K52" s="125">
        <f t="shared" ref="K52" si="45">IFERROR(IF(ANALYSISTABS,IF($C52="","",COUNTIFS($D$14:$D$43,$C52,$J$14:$J$43,"In progress")),""),"")</f>
        <v>3</v>
      </c>
      <c r="L52" s="125">
        <f t="shared" ref="L52" si="46">IFERROR(IF(ANALYSISTABS,IF($C52="","",COUNTIFS($D$14:$D$43,$C52,$J$14:$J$43,"Not started")),""),"")</f>
        <v>0</v>
      </c>
      <c r="N52" s="120" cm="1">
        <f t="array" aca="1" ref="N52" ca="1">IF($C52="","",SUMPRODUCT(($D$14:$D$43=$C52)*($K$14:$K$43&lt;=N$47)*($L$14:$L$43&gt;=N$47)))</f>
        <v>0</v>
      </c>
      <c r="O52" s="120" cm="1">
        <f t="array" aca="1" ref="O52" ca="1">IF($C52="","",SUMPRODUCT(($D$14:$D$43=$C52)*($K$14:$K$43&lt;=O$47)*($L$14:$L$43&gt;=O$47)))</f>
        <v>0</v>
      </c>
      <c r="P52" s="120" cm="1">
        <f t="array" aca="1" ref="P52" ca="1">IF($C52="","",SUMPRODUCT(($D$14:$D$43=$C52)*($K$14:$K$43&lt;=P$47)*($L$14:$L$43&gt;=P$47)))</f>
        <v>0</v>
      </c>
      <c r="Q52" s="120" cm="1">
        <f t="array" aca="1" ref="Q52" ca="1">IF($C52="","",SUMPRODUCT(($D$14:$D$43=$C52)*($K$14:$K$43&lt;=Q$47)*($L$14:$L$43&gt;=Q$47)))</f>
        <v>0</v>
      </c>
      <c r="R52" s="120" cm="1">
        <f t="array" aca="1" ref="R52" ca="1">IF($C52="","",SUMPRODUCT(($D$14:$D$43=$C52)*($K$14:$K$43&lt;=R$47)*($L$14:$L$43&gt;=R$47)))</f>
        <v>0</v>
      </c>
      <c r="S52" s="120" cm="1">
        <f t="array" aca="1" ref="S52" ca="1">IF($C52="","",SUMPRODUCT(($D$14:$D$43=$C52)*($K$14:$K$43&lt;=S$47)*($L$14:$L$43&gt;=S$47)))</f>
        <v>0</v>
      </c>
      <c r="T52" s="120" cm="1">
        <f t="array" aca="1" ref="T52" ca="1">IF($C52="","",SUMPRODUCT(($D$14:$D$43=$C52)*($K$14:$K$43&lt;=T$47)*($L$14:$L$43&gt;=T$47)))</f>
        <v>0</v>
      </c>
      <c r="U52" s="120" cm="1">
        <f t="array" aca="1" ref="U52" ca="1">IF($C52="","",SUMPRODUCT(($D$14:$D$43=$C52)*($K$14:$K$43&lt;=U$47)*($L$14:$L$43&gt;=U$47)))</f>
        <v>0</v>
      </c>
      <c r="V52" s="120" cm="1">
        <f t="array" aca="1" ref="V52" ca="1">IF($C52="","",SUMPRODUCT(($D$14:$D$43=$C52)*($K$14:$K$43&lt;=V$47)*($L$14:$L$43&gt;=V$47)))</f>
        <v>0</v>
      </c>
      <c r="W52" s="120" cm="1">
        <f t="array" aca="1" ref="W52" ca="1">IF($C52="","",SUMPRODUCT(($D$14:$D$43=$C52)*($K$14:$K$43&lt;=W$47)*($L$14:$L$43&gt;=W$47)))</f>
        <v>2</v>
      </c>
      <c r="X52" s="120" cm="1">
        <f t="array" aca="1" ref="X52" ca="1">IF($C52="","",SUMPRODUCT(($D$14:$D$43=$C52)*($K$14:$K$43&lt;=X$47)*($L$14:$L$43&gt;=X$47)))</f>
        <v>2</v>
      </c>
      <c r="Y52" s="120" cm="1">
        <f t="array" aca="1" ref="Y52" ca="1">IF($C52="","",SUMPRODUCT(($D$14:$D$43=$C52)*($K$14:$K$43&lt;=Y$47)*($L$14:$L$43&gt;=Y$47)))</f>
        <v>2</v>
      </c>
      <c r="Z52" s="120" cm="1">
        <f t="array" aca="1" ref="Z52" ca="1">IF($C52="","",SUMPRODUCT(($D$14:$D$43=$C52)*($K$14:$K$43&lt;=Z$47)*($L$14:$L$43&gt;=Z$47)))</f>
        <v>2</v>
      </c>
      <c r="AA52" s="120" cm="1">
        <f t="array" aca="1" ref="AA52" ca="1">IF($C52="","",SUMPRODUCT(($D$14:$D$43=$C52)*($K$14:$K$43&lt;=AA$47)*($L$14:$L$43&gt;=AA$47)))</f>
        <v>2</v>
      </c>
      <c r="AB52" s="120" cm="1">
        <f t="array" aca="1" ref="AB52" ca="1">IF($C52="","",SUMPRODUCT(($D$14:$D$43=$C52)*($K$14:$K$43&lt;=AB$47)*($L$14:$L$43&gt;=AB$47)))</f>
        <v>1</v>
      </c>
      <c r="AC52" s="120" cm="1">
        <f t="array" aca="1" ref="AC52" ca="1">IF($C52="","",SUMPRODUCT(($D$14:$D$43=$C52)*($K$14:$K$43&lt;=AC$47)*($L$14:$L$43&gt;=AC$47)))</f>
        <v>1</v>
      </c>
      <c r="AD52" s="120" cm="1">
        <f t="array" aca="1" ref="AD52" ca="1">IF($C52="","",SUMPRODUCT(($D$14:$D$43=$C52)*($K$14:$K$43&lt;=AD$47)*($L$14:$L$43&gt;=AD$47)))</f>
        <v>0</v>
      </c>
      <c r="AE52" s="120" cm="1">
        <f t="array" aca="1" ref="AE52" ca="1">IF($C52="","",SUMPRODUCT(($D$14:$D$43=$C52)*($K$14:$K$43&lt;=AE$47)*($L$14:$L$43&gt;=AE$47)))</f>
        <v>1</v>
      </c>
      <c r="AF52" s="120" cm="1">
        <f t="array" aca="1" ref="AF52" ca="1">IF($C52="","",SUMPRODUCT(($D$14:$D$43=$C52)*($K$14:$K$43&lt;=AF$47)*($L$14:$L$43&gt;=AF$47)))</f>
        <v>1</v>
      </c>
      <c r="AG52" s="120" cm="1">
        <f t="array" aca="1" ref="AG52" ca="1">IF($C52="","",SUMPRODUCT(($D$14:$D$43=$C52)*($K$14:$K$43&lt;=AG$47)*($L$14:$L$43&gt;=AG$47)))</f>
        <v>1</v>
      </c>
      <c r="AH52" s="120" cm="1">
        <f t="array" aca="1" ref="AH52" ca="1">IF($C52="","",SUMPRODUCT(($D$14:$D$43=$C52)*($K$14:$K$43&lt;=AH$47)*($L$14:$L$43&gt;=AH$47)))</f>
        <v>1</v>
      </c>
      <c r="AI52" s="120" cm="1">
        <f t="array" aca="1" ref="AI52" ca="1">IF($C52="","",SUMPRODUCT(($D$14:$D$43=$C52)*($K$14:$K$43&lt;=AI$47)*($L$14:$L$43&gt;=AI$47)))</f>
        <v>1</v>
      </c>
      <c r="AJ52" s="120" cm="1">
        <f t="array" aca="1" ref="AJ52" ca="1">IF($C52="","",SUMPRODUCT(($D$14:$D$43=$C52)*($K$14:$K$43&lt;=AJ$47)*($L$14:$L$43&gt;=AJ$47)))</f>
        <v>0</v>
      </c>
      <c r="AK52" s="120" cm="1">
        <f t="array" aca="1" ref="AK52" ca="1">IF($C52="","",SUMPRODUCT(($D$14:$D$43=$C52)*($K$14:$K$43&lt;=AK$47)*($L$14:$L$43&gt;=AK$47)))</f>
        <v>0</v>
      </c>
      <c r="AL52" s="120" cm="1">
        <f t="array" aca="1" ref="AL52" ca="1">IF($C52="","",SUMPRODUCT(($D$14:$D$43=$C52)*($K$14:$K$43&lt;=AL$47)*($L$14:$L$43&gt;=AL$47)))</f>
        <v>0</v>
      </c>
      <c r="AM52" s="120" cm="1">
        <f t="array" aca="1" ref="AM52" ca="1">IF($C52="","",SUMPRODUCT(($D$14:$D$43=$C52)*($K$14:$K$43&lt;=AM$47)*($L$14:$L$43&gt;=AM$47)))</f>
        <v>0</v>
      </c>
      <c r="AN52" s="120" cm="1">
        <f t="array" aca="1" ref="AN52" ca="1">IF($C52="","",SUMPRODUCT(($D$14:$D$43=$C52)*($K$14:$K$43&lt;=AN$47)*($L$14:$L$43&gt;=AN$47)))</f>
        <v>0</v>
      </c>
      <c r="AO52" s="120" cm="1">
        <f t="array" aca="1" ref="AO52" ca="1">IF($C52="","",SUMPRODUCT(($D$14:$D$43=$C52)*($K$14:$K$43&lt;=AO$47)*($L$14:$L$43&gt;=AO$47)))</f>
        <v>0</v>
      </c>
      <c r="AP52" s="120" cm="1">
        <f t="array" aca="1" ref="AP52" ca="1">IF($C52="","",SUMPRODUCT(($D$14:$D$43=$C52)*($K$14:$K$43&lt;=AP$47)*($L$14:$L$43&gt;=AP$47)))</f>
        <v>0</v>
      </c>
      <c r="AQ52" s="120" cm="1">
        <f t="array" aca="1" ref="AQ52" ca="1">IF($C52="","",SUMPRODUCT(($D$14:$D$43=$C52)*($K$14:$K$43&lt;=AQ$47)*($L$14:$L$43&gt;=AQ$47)))</f>
        <v>0</v>
      </c>
      <c r="AR52" s="120" cm="1">
        <f t="array" aca="1" ref="AR52" ca="1">IF($C52="","",SUMPRODUCT(($D$14:$D$43=$C52)*($K$14:$K$43&lt;=AR$47)*($L$14:$L$43&gt;=AR$47)))</f>
        <v>0</v>
      </c>
      <c r="AS52" s="120" cm="1">
        <f t="array" aca="1" ref="AS52" ca="1">IF($C52="","",SUMPRODUCT(($D$14:$D$43=$C52)*($K$14:$K$43&lt;=AS$47)*($L$14:$L$43&gt;=AS$47)))</f>
        <v>0</v>
      </c>
      <c r="AT52" s="120" cm="1">
        <f t="array" aca="1" ref="AT52" ca="1">IF($C52="","",SUMPRODUCT(($D$14:$D$43=$C52)*($K$14:$K$43&lt;=AT$47)*($L$14:$L$43&gt;=AT$47)))</f>
        <v>0</v>
      </c>
      <c r="AU52" s="120" cm="1">
        <f t="array" aca="1" ref="AU52" ca="1">IF($C52="","",SUMPRODUCT(($D$14:$D$43=$C52)*($K$14:$K$43&lt;=AU$47)*($L$14:$L$43&gt;=AU$47)))</f>
        <v>0</v>
      </c>
      <c r="AV52" s="120" cm="1">
        <f t="array" aca="1" ref="AV52" ca="1">IF($C52="","",SUMPRODUCT(($D$14:$D$43=$C52)*($K$14:$K$43&lt;=AV$47)*($L$14:$L$43&gt;=AV$47)))</f>
        <v>0</v>
      </c>
    </row>
    <row r="53" spans="1:48" ht="22" customHeight="1" x14ac:dyDescent="0.35">
      <c r="A53" s="49"/>
      <c r="B53" s="121"/>
      <c r="C53" s="122"/>
      <c r="D53" s="127"/>
      <c r="E53" s="124" t="str">
        <f t="shared" ref="E53" si="47">IFERROR(IF(ANALYSISTABS,IF(C53="","",COUNTIFS($B$14:$B$43,"*",$D$14:$D$43,C53)),""),"")</f>
        <v/>
      </c>
      <c r="F53" s="125" t="str">
        <f t="shared" ref="F53" si="48">IFERROR(IF(ANALYSISTABS,IF(C53="","",SUMIF($D$14:$D$43,C53,$H$14:$H$43)),""),"")</f>
        <v/>
      </c>
      <c r="G53" s="126" t="str">
        <f t="shared" ref="G53" si="49">IFERROR(IF(ANALYSISTABS,IFERROR(AVERAGEIF($D$14:$D$43,C53,$I$14:$I$43),""),""),"")</f>
        <v/>
      </c>
      <c r="H53" s="125" t="str">
        <f t="shared" ref="H53" si="50">IFERROR(IF(ANALYSISTABS,IF(C53="","",MAX(N53:AV53)),""),"")</f>
        <v/>
      </c>
      <c r="I53" s="119" t="str">
        <f t="shared" ref="I53" si="51">IFERROR(IF(ANALYSISTABS,IF(C53="","",IF(MAX(N53:AV53)&gt;2,"⚠️ Yes","OK")),""),"")</f>
        <v/>
      </c>
      <c r="J53" s="125" t="str">
        <f t="shared" ref="J53" si="52">IFERROR(IF(ANALYSISTABS,IF($C53="","",COUNTIFS($D$14:$D$43,$C53,$J$14:$J$43,"Completed")),""),"")</f>
        <v/>
      </c>
      <c r="K53" s="125" t="str">
        <f t="shared" ref="K53" si="53">IFERROR(IF(ANALYSISTABS,IF($C53="","",COUNTIFS($D$14:$D$43,$C53,$J$14:$J$43,"In progress")),""),"")</f>
        <v/>
      </c>
      <c r="L53" s="125" t="str">
        <f t="shared" ref="L53" si="54">IFERROR(IF(ANALYSISTABS,IF($C53="","",COUNTIFS($D$14:$D$43,$C53,$J$14:$J$43,"Not started")),""),"")</f>
        <v/>
      </c>
      <c r="N53" s="120" t="str" cm="1">
        <f t="array" ref="N53">IF($C53="","",SUMPRODUCT(($D$14:$D$43=$C53)*($K$14:$K$43&lt;=N$47)*($L$14:$L$43&gt;=N$47)))</f>
        <v/>
      </c>
      <c r="O53" s="120" t="str" cm="1">
        <f t="array" ref="O53">IF($C53="","",SUMPRODUCT(($D$14:$D$43=$C53)*($K$14:$K$43&lt;=O$47)*($L$14:$L$43&gt;=O$47)))</f>
        <v/>
      </c>
      <c r="P53" s="120" t="str" cm="1">
        <f t="array" ref="P53">IF($C53="","",SUMPRODUCT(($D$14:$D$43=$C53)*($K$14:$K$43&lt;=P$47)*($L$14:$L$43&gt;=P$47)))</f>
        <v/>
      </c>
      <c r="Q53" s="120" t="str" cm="1">
        <f t="array" ref="Q53">IF($C53="","",SUMPRODUCT(($D$14:$D$43=$C53)*($K$14:$K$43&lt;=Q$47)*($L$14:$L$43&gt;=Q$47)))</f>
        <v/>
      </c>
      <c r="R53" s="120" t="str" cm="1">
        <f t="array" ref="R53">IF($C53="","",SUMPRODUCT(($D$14:$D$43=$C53)*($K$14:$K$43&lt;=R$47)*($L$14:$L$43&gt;=R$47)))</f>
        <v/>
      </c>
      <c r="S53" s="120" t="str" cm="1">
        <f t="array" ref="S53">IF($C53="","",SUMPRODUCT(($D$14:$D$43=$C53)*($K$14:$K$43&lt;=S$47)*($L$14:$L$43&gt;=S$47)))</f>
        <v/>
      </c>
      <c r="T53" s="120" t="str" cm="1">
        <f t="array" ref="T53">IF($C53="","",SUMPRODUCT(($D$14:$D$43=$C53)*($K$14:$K$43&lt;=T$47)*($L$14:$L$43&gt;=T$47)))</f>
        <v/>
      </c>
      <c r="U53" s="120" t="str" cm="1">
        <f t="array" ref="U53">IF($C53="","",SUMPRODUCT(($D$14:$D$43=$C53)*($K$14:$K$43&lt;=U$47)*($L$14:$L$43&gt;=U$47)))</f>
        <v/>
      </c>
      <c r="V53" s="120" t="str" cm="1">
        <f t="array" ref="V53">IF($C53="","",SUMPRODUCT(($D$14:$D$43=$C53)*($K$14:$K$43&lt;=V$47)*($L$14:$L$43&gt;=V$47)))</f>
        <v/>
      </c>
      <c r="W53" s="120" t="str" cm="1">
        <f t="array" ref="W53">IF($C53="","",SUMPRODUCT(($D$14:$D$43=$C53)*($K$14:$K$43&lt;=W$47)*($L$14:$L$43&gt;=W$47)))</f>
        <v/>
      </c>
      <c r="X53" s="120" t="str" cm="1">
        <f t="array" ref="X53">IF($C53="","",SUMPRODUCT(($D$14:$D$43=$C53)*($K$14:$K$43&lt;=X$47)*($L$14:$L$43&gt;=X$47)))</f>
        <v/>
      </c>
      <c r="Y53" s="120" t="str" cm="1">
        <f t="array" ref="Y53">IF($C53="","",SUMPRODUCT(($D$14:$D$43=$C53)*($K$14:$K$43&lt;=Y$47)*($L$14:$L$43&gt;=Y$47)))</f>
        <v/>
      </c>
      <c r="Z53" s="120" t="str" cm="1">
        <f t="array" ref="Z53">IF($C53="","",SUMPRODUCT(($D$14:$D$43=$C53)*($K$14:$K$43&lt;=Z$47)*($L$14:$L$43&gt;=Z$47)))</f>
        <v/>
      </c>
      <c r="AA53" s="120" t="str" cm="1">
        <f t="array" ref="AA53">IF($C53="","",SUMPRODUCT(($D$14:$D$43=$C53)*($K$14:$K$43&lt;=AA$47)*($L$14:$L$43&gt;=AA$47)))</f>
        <v/>
      </c>
      <c r="AB53" s="120" t="str" cm="1">
        <f t="array" ref="AB53">IF($C53="","",SUMPRODUCT(($D$14:$D$43=$C53)*($K$14:$K$43&lt;=AB$47)*($L$14:$L$43&gt;=AB$47)))</f>
        <v/>
      </c>
      <c r="AC53" s="120" t="str" cm="1">
        <f t="array" ref="AC53">IF($C53="","",SUMPRODUCT(($D$14:$D$43=$C53)*($K$14:$K$43&lt;=AC$47)*($L$14:$L$43&gt;=AC$47)))</f>
        <v/>
      </c>
      <c r="AD53" s="120" t="str" cm="1">
        <f t="array" ref="AD53">IF($C53="","",SUMPRODUCT(($D$14:$D$43=$C53)*($K$14:$K$43&lt;=AD$47)*($L$14:$L$43&gt;=AD$47)))</f>
        <v/>
      </c>
      <c r="AE53" s="120" t="str" cm="1">
        <f t="array" ref="AE53">IF($C53="","",SUMPRODUCT(($D$14:$D$43=$C53)*($K$14:$K$43&lt;=AE$47)*($L$14:$L$43&gt;=AE$47)))</f>
        <v/>
      </c>
      <c r="AF53" s="120" t="str" cm="1">
        <f t="array" ref="AF53">IF($C53="","",SUMPRODUCT(($D$14:$D$43=$C53)*($K$14:$K$43&lt;=AF$47)*($L$14:$L$43&gt;=AF$47)))</f>
        <v/>
      </c>
      <c r="AG53" s="120" t="str" cm="1">
        <f t="array" ref="AG53">IF($C53="","",SUMPRODUCT(($D$14:$D$43=$C53)*($K$14:$K$43&lt;=AG$47)*($L$14:$L$43&gt;=AG$47)))</f>
        <v/>
      </c>
      <c r="AH53" s="120" t="str" cm="1">
        <f t="array" ref="AH53">IF($C53="","",SUMPRODUCT(($D$14:$D$43=$C53)*($K$14:$K$43&lt;=AH$47)*($L$14:$L$43&gt;=AH$47)))</f>
        <v/>
      </c>
      <c r="AI53" s="120" t="str" cm="1">
        <f t="array" ref="AI53">IF($C53="","",SUMPRODUCT(($D$14:$D$43=$C53)*($K$14:$K$43&lt;=AI$47)*($L$14:$L$43&gt;=AI$47)))</f>
        <v/>
      </c>
      <c r="AJ53" s="120" t="str" cm="1">
        <f t="array" ref="AJ53">IF($C53="","",SUMPRODUCT(($D$14:$D$43=$C53)*($K$14:$K$43&lt;=AJ$47)*($L$14:$L$43&gt;=AJ$47)))</f>
        <v/>
      </c>
      <c r="AK53" s="120" t="str" cm="1">
        <f t="array" ref="AK53">IF($C53="","",SUMPRODUCT(($D$14:$D$43=$C53)*($K$14:$K$43&lt;=AK$47)*($L$14:$L$43&gt;=AK$47)))</f>
        <v/>
      </c>
      <c r="AL53" s="120" t="str" cm="1">
        <f t="array" ref="AL53">IF($C53="","",SUMPRODUCT(($D$14:$D$43=$C53)*($K$14:$K$43&lt;=AL$47)*($L$14:$L$43&gt;=AL$47)))</f>
        <v/>
      </c>
      <c r="AM53" s="120" t="str" cm="1">
        <f t="array" ref="AM53">IF($C53="","",SUMPRODUCT(($D$14:$D$43=$C53)*($K$14:$K$43&lt;=AM$47)*($L$14:$L$43&gt;=AM$47)))</f>
        <v/>
      </c>
      <c r="AN53" s="120" t="str" cm="1">
        <f t="array" ref="AN53">IF($C53="","",SUMPRODUCT(($D$14:$D$43=$C53)*($K$14:$K$43&lt;=AN$47)*($L$14:$L$43&gt;=AN$47)))</f>
        <v/>
      </c>
      <c r="AO53" s="120" t="str" cm="1">
        <f t="array" ref="AO53">IF($C53="","",SUMPRODUCT(($D$14:$D$43=$C53)*($K$14:$K$43&lt;=AO$47)*($L$14:$L$43&gt;=AO$47)))</f>
        <v/>
      </c>
      <c r="AP53" s="120" t="str" cm="1">
        <f t="array" ref="AP53">IF($C53="","",SUMPRODUCT(($D$14:$D$43=$C53)*($K$14:$K$43&lt;=AP$47)*($L$14:$L$43&gt;=AP$47)))</f>
        <v/>
      </c>
      <c r="AQ53" s="120" t="str" cm="1">
        <f t="array" ref="AQ53">IF($C53="","",SUMPRODUCT(($D$14:$D$43=$C53)*($K$14:$K$43&lt;=AQ$47)*($L$14:$L$43&gt;=AQ$47)))</f>
        <v/>
      </c>
      <c r="AR53" s="120" t="str" cm="1">
        <f t="array" ref="AR53">IF($C53="","",SUMPRODUCT(($D$14:$D$43=$C53)*($K$14:$K$43&lt;=AR$47)*($L$14:$L$43&gt;=AR$47)))</f>
        <v/>
      </c>
      <c r="AS53" s="120" t="str" cm="1">
        <f t="array" ref="AS53">IF($C53="","",SUMPRODUCT(($D$14:$D$43=$C53)*($K$14:$K$43&lt;=AS$47)*($L$14:$L$43&gt;=AS$47)))</f>
        <v/>
      </c>
      <c r="AT53" s="120" t="str" cm="1">
        <f t="array" ref="AT53">IF($C53="","",SUMPRODUCT(($D$14:$D$43=$C53)*($K$14:$K$43&lt;=AT$47)*($L$14:$L$43&gt;=AT$47)))</f>
        <v/>
      </c>
      <c r="AU53" s="120" t="str" cm="1">
        <f t="array" ref="AU53">IF($C53="","",SUMPRODUCT(($D$14:$D$43=$C53)*($K$14:$K$43&lt;=AU$47)*($L$14:$L$43&gt;=AU$47)))</f>
        <v/>
      </c>
      <c r="AV53" s="120" t="str" cm="1">
        <f t="array" ref="AV53">IF($C53="","",SUMPRODUCT(($D$14:$D$43=$C53)*($K$14:$K$43&lt;=AV$47)*($L$14:$L$43&gt;=AV$47)))</f>
        <v/>
      </c>
    </row>
    <row r="54" spans="1:48" ht="22" customHeight="1" x14ac:dyDescent="0.35">
      <c r="A54" s="49"/>
      <c r="B54" s="121"/>
      <c r="C54" s="122"/>
      <c r="D54" s="127"/>
      <c r="E54" s="124" t="str">
        <f t="shared" ref="E54" si="55">IFERROR(IF(ANALYSISTABS,IF(C54="","",COUNTIFS($B$14:$B$43,"*",$D$14:$D$43,C54)),""),"")</f>
        <v/>
      </c>
      <c r="F54" s="125" t="str">
        <f t="shared" ref="F54" si="56">IFERROR(IF(ANALYSISTABS,IF(C54="","",SUMIF($D$14:$D$43,C54,$H$14:$H$43)),""),"")</f>
        <v/>
      </c>
      <c r="G54" s="126" t="str">
        <f t="shared" ref="G54" si="57">IFERROR(IF(ANALYSISTABS,IFERROR(AVERAGEIF($D$14:$D$43,C54,$I$14:$I$43),""),""),"")</f>
        <v/>
      </c>
      <c r="H54" s="125" t="str">
        <f t="shared" ref="H54" si="58">IFERROR(IF(ANALYSISTABS,IF(C54="","",MAX(N54:AV54)),""),"")</f>
        <v/>
      </c>
      <c r="I54" s="119" t="str">
        <f t="shared" ref="I54" si="59">IFERROR(IF(ANALYSISTABS,IF(C54="","",IF(MAX(N54:AV54)&gt;2,"⚠️ Yes","OK")),""),"")</f>
        <v/>
      </c>
      <c r="J54" s="125" t="str">
        <f t="shared" ref="J54" si="60">IFERROR(IF(ANALYSISTABS,IF($C54="","",COUNTIFS($D$14:$D$43,$C54,$J$14:$J$43,"Completed")),""),"")</f>
        <v/>
      </c>
      <c r="K54" s="125" t="str">
        <f t="shared" ref="K54" si="61">IFERROR(IF(ANALYSISTABS,IF($C54="","",COUNTIFS($D$14:$D$43,$C54,$J$14:$J$43,"In progress")),""),"")</f>
        <v/>
      </c>
      <c r="L54" s="125" t="str">
        <f t="shared" ref="L54" si="62">IFERROR(IF(ANALYSISTABS,IF($C54="","",COUNTIFS($D$14:$D$43,$C54,$J$14:$J$43,"Not started")),""),"")</f>
        <v/>
      </c>
      <c r="N54" s="120" t="str" cm="1">
        <f t="array" ref="N54">IF($C54="","",SUMPRODUCT(($D$14:$D$43=$C54)*($K$14:$K$43&lt;=N$47)*($L$14:$L$43&gt;=N$47)))</f>
        <v/>
      </c>
      <c r="O54" s="120" t="str" cm="1">
        <f t="array" ref="O54">IF($C54="","",SUMPRODUCT(($D$14:$D$43=$C54)*($K$14:$K$43&lt;=O$47)*($L$14:$L$43&gt;=O$47)))</f>
        <v/>
      </c>
      <c r="P54" s="120" t="str" cm="1">
        <f t="array" ref="P54">IF($C54="","",SUMPRODUCT(($D$14:$D$43=$C54)*($K$14:$K$43&lt;=P$47)*($L$14:$L$43&gt;=P$47)))</f>
        <v/>
      </c>
      <c r="Q54" s="120" t="str" cm="1">
        <f t="array" ref="Q54">IF($C54="","",SUMPRODUCT(($D$14:$D$43=$C54)*($K$14:$K$43&lt;=Q$47)*($L$14:$L$43&gt;=Q$47)))</f>
        <v/>
      </c>
      <c r="R54" s="120" t="str" cm="1">
        <f t="array" ref="R54">IF($C54="","",SUMPRODUCT(($D$14:$D$43=$C54)*($K$14:$K$43&lt;=R$47)*($L$14:$L$43&gt;=R$47)))</f>
        <v/>
      </c>
      <c r="S54" s="120" t="str" cm="1">
        <f t="array" ref="S54">IF($C54="","",SUMPRODUCT(($D$14:$D$43=$C54)*($K$14:$K$43&lt;=S$47)*($L$14:$L$43&gt;=S$47)))</f>
        <v/>
      </c>
      <c r="T54" s="120" t="str" cm="1">
        <f t="array" ref="T54">IF($C54="","",SUMPRODUCT(($D$14:$D$43=$C54)*($K$14:$K$43&lt;=T$47)*($L$14:$L$43&gt;=T$47)))</f>
        <v/>
      </c>
      <c r="U54" s="120" t="str" cm="1">
        <f t="array" ref="U54">IF($C54="","",SUMPRODUCT(($D$14:$D$43=$C54)*($K$14:$K$43&lt;=U$47)*($L$14:$L$43&gt;=U$47)))</f>
        <v/>
      </c>
      <c r="V54" s="120" t="str" cm="1">
        <f t="array" ref="V54">IF($C54="","",SUMPRODUCT(($D$14:$D$43=$C54)*($K$14:$K$43&lt;=V$47)*($L$14:$L$43&gt;=V$47)))</f>
        <v/>
      </c>
      <c r="W54" s="120" t="str" cm="1">
        <f t="array" ref="W54">IF($C54="","",SUMPRODUCT(($D$14:$D$43=$C54)*($K$14:$K$43&lt;=W$47)*($L$14:$L$43&gt;=W$47)))</f>
        <v/>
      </c>
      <c r="X54" s="120" t="str" cm="1">
        <f t="array" ref="X54">IF($C54="","",SUMPRODUCT(($D$14:$D$43=$C54)*($K$14:$K$43&lt;=X$47)*($L$14:$L$43&gt;=X$47)))</f>
        <v/>
      </c>
      <c r="Y54" s="120" t="str" cm="1">
        <f t="array" ref="Y54">IF($C54="","",SUMPRODUCT(($D$14:$D$43=$C54)*($K$14:$K$43&lt;=Y$47)*($L$14:$L$43&gt;=Y$47)))</f>
        <v/>
      </c>
      <c r="Z54" s="120" t="str" cm="1">
        <f t="array" ref="Z54">IF($C54="","",SUMPRODUCT(($D$14:$D$43=$C54)*($K$14:$K$43&lt;=Z$47)*($L$14:$L$43&gt;=Z$47)))</f>
        <v/>
      </c>
      <c r="AA54" s="120" t="str" cm="1">
        <f t="array" ref="AA54">IF($C54="","",SUMPRODUCT(($D$14:$D$43=$C54)*($K$14:$K$43&lt;=AA$47)*($L$14:$L$43&gt;=AA$47)))</f>
        <v/>
      </c>
      <c r="AB54" s="120" t="str" cm="1">
        <f t="array" ref="AB54">IF($C54="","",SUMPRODUCT(($D$14:$D$43=$C54)*($K$14:$K$43&lt;=AB$47)*($L$14:$L$43&gt;=AB$47)))</f>
        <v/>
      </c>
      <c r="AC54" s="120" t="str" cm="1">
        <f t="array" ref="AC54">IF($C54="","",SUMPRODUCT(($D$14:$D$43=$C54)*($K$14:$K$43&lt;=AC$47)*($L$14:$L$43&gt;=AC$47)))</f>
        <v/>
      </c>
      <c r="AD54" s="120" t="str" cm="1">
        <f t="array" ref="AD54">IF($C54="","",SUMPRODUCT(($D$14:$D$43=$C54)*($K$14:$K$43&lt;=AD$47)*($L$14:$L$43&gt;=AD$47)))</f>
        <v/>
      </c>
      <c r="AE54" s="120" t="str" cm="1">
        <f t="array" ref="AE54">IF($C54="","",SUMPRODUCT(($D$14:$D$43=$C54)*($K$14:$K$43&lt;=AE$47)*($L$14:$L$43&gt;=AE$47)))</f>
        <v/>
      </c>
      <c r="AF54" s="120" t="str" cm="1">
        <f t="array" ref="AF54">IF($C54="","",SUMPRODUCT(($D$14:$D$43=$C54)*($K$14:$K$43&lt;=AF$47)*($L$14:$L$43&gt;=AF$47)))</f>
        <v/>
      </c>
      <c r="AG54" s="120" t="str" cm="1">
        <f t="array" ref="AG54">IF($C54="","",SUMPRODUCT(($D$14:$D$43=$C54)*($K$14:$K$43&lt;=AG$47)*($L$14:$L$43&gt;=AG$47)))</f>
        <v/>
      </c>
      <c r="AH54" s="120" t="str" cm="1">
        <f t="array" ref="AH54">IF($C54="","",SUMPRODUCT(($D$14:$D$43=$C54)*($K$14:$K$43&lt;=AH$47)*($L$14:$L$43&gt;=AH$47)))</f>
        <v/>
      </c>
      <c r="AI54" s="120" t="str" cm="1">
        <f t="array" ref="AI54">IF($C54="","",SUMPRODUCT(($D$14:$D$43=$C54)*($K$14:$K$43&lt;=AI$47)*($L$14:$L$43&gt;=AI$47)))</f>
        <v/>
      </c>
      <c r="AJ54" s="120" t="str" cm="1">
        <f t="array" ref="AJ54">IF($C54="","",SUMPRODUCT(($D$14:$D$43=$C54)*($K$14:$K$43&lt;=AJ$47)*($L$14:$L$43&gt;=AJ$47)))</f>
        <v/>
      </c>
      <c r="AK54" s="120" t="str" cm="1">
        <f t="array" ref="AK54">IF($C54="","",SUMPRODUCT(($D$14:$D$43=$C54)*($K$14:$K$43&lt;=AK$47)*($L$14:$L$43&gt;=AK$47)))</f>
        <v/>
      </c>
      <c r="AL54" s="120" t="str" cm="1">
        <f t="array" ref="AL54">IF($C54="","",SUMPRODUCT(($D$14:$D$43=$C54)*($K$14:$K$43&lt;=AL$47)*($L$14:$L$43&gt;=AL$47)))</f>
        <v/>
      </c>
      <c r="AM54" s="120" t="str" cm="1">
        <f t="array" ref="AM54">IF($C54="","",SUMPRODUCT(($D$14:$D$43=$C54)*($K$14:$K$43&lt;=AM$47)*($L$14:$L$43&gt;=AM$47)))</f>
        <v/>
      </c>
      <c r="AN54" s="120" t="str" cm="1">
        <f t="array" ref="AN54">IF($C54="","",SUMPRODUCT(($D$14:$D$43=$C54)*($K$14:$K$43&lt;=AN$47)*($L$14:$L$43&gt;=AN$47)))</f>
        <v/>
      </c>
      <c r="AO54" s="120" t="str" cm="1">
        <f t="array" ref="AO54">IF($C54="","",SUMPRODUCT(($D$14:$D$43=$C54)*($K$14:$K$43&lt;=AO$47)*($L$14:$L$43&gt;=AO$47)))</f>
        <v/>
      </c>
      <c r="AP54" s="120" t="str" cm="1">
        <f t="array" ref="AP54">IF($C54="","",SUMPRODUCT(($D$14:$D$43=$C54)*($K$14:$K$43&lt;=AP$47)*($L$14:$L$43&gt;=AP$47)))</f>
        <v/>
      </c>
      <c r="AQ54" s="120" t="str" cm="1">
        <f t="array" ref="AQ54">IF($C54="","",SUMPRODUCT(($D$14:$D$43=$C54)*($K$14:$K$43&lt;=AQ$47)*($L$14:$L$43&gt;=AQ$47)))</f>
        <v/>
      </c>
      <c r="AR54" s="120" t="str" cm="1">
        <f t="array" ref="AR54">IF($C54="","",SUMPRODUCT(($D$14:$D$43=$C54)*($K$14:$K$43&lt;=AR$47)*($L$14:$L$43&gt;=AR$47)))</f>
        <v/>
      </c>
      <c r="AS54" s="120" t="str" cm="1">
        <f t="array" ref="AS54">IF($C54="","",SUMPRODUCT(($D$14:$D$43=$C54)*($K$14:$K$43&lt;=AS$47)*($L$14:$L$43&gt;=AS$47)))</f>
        <v/>
      </c>
      <c r="AT54" s="120" t="str" cm="1">
        <f t="array" ref="AT54">IF($C54="","",SUMPRODUCT(($D$14:$D$43=$C54)*($K$14:$K$43&lt;=AT$47)*($L$14:$L$43&gt;=AT$47)))</f>
        <v/>
      </c>
      <c r="AU54" s="120" t="str" cm="1">
        <f t="array" ref="AU54">IF($C54="","",SUMPRODUCT(($D$14:$D$43=$C54)*($K$14:$K$43&lt;=AU$47)*($L$14:$L$43&gt;=AU$47)))</f>
        <v/>
      </c>
      <c r="AV54" s="120" t="str" cm="1">
        <f t="array" ref="AV54">IF($C54="","",SUMPRODUCT(($D$14:$D$43=$C54)*($K$14:$K$43&lt;=AV$47)*($L$14:$L$43&gt;=AV$47)))</f>
        <v/>
      </c>
    </row>
    <row r="55" spans="1:48" ht="22" customHeight="1" x14ac:dyDescent="0.35">
      <c r="A55" s="49"/>
      <c r="B55" s="121"/>
      <c r="C55" s="122"/>
      <c r="D55" s="127"/>
      <c r="E55" s="124" t="str">
        <f t="shared" ref="E55" si="63">IFERROR(IF(ANALYSISTABS,IF(C55="","",COUNTIFS($B$14:$B$43,"*",$D$14:$D$43,C55)),""),"")</f>
        <v/>
      </c>
      <c r="F55" s="125" t="str">
        <f t="shared" ref="F55" si="64">IFERROR(IF(ANALYSISTABS,IF(C55="","",SUMIF($D$14:$D$43,C55,$H$14:$H$43)),""),"")</f>
        <v/>
      </c>
      <c r="G55" s="126" t="str">
        <f t="shared" ref="G55" si="65">IFERROR(IF(ANALYSISTABS,IFERROR(AVERAGEIF($D$14:$D$43,C55,$I$14:$I$43),""),""),"")</f>
        <v/>
      </c>
      <c r="H55" s="125" t="str">
        <f t="shared" ref="H55" si="66">IFERROR(IF(ANALYSISTABS,IF(C55="","",MAX(N55:AV55)),""),"")</f>
        <v/>
      </c>
      <c r="I55" s="119" t="str">
        <f t="shared" ref="I55" si="67">IFERROR(IF(ANALYSISTABS,IF(C55="","",IF(MAX(N55:AV55)&gt;2,"⚠️ Yes","OK")),""),"")</f>
        <v/>
      </c>
      <c r="J55" s="125" t="str">
        <f t="shared" ref="J55" si="68">IFERROR(IF(ANALYSISTABS,IF($C55="","",COUNTIFS($D$14:$D$43,$C55,$J$14:$J$43,"Completed")),""),"")</f>
        <v/>
      </c>
      <c r="K55" s="125" t="str">
        <f t="shared" ref="K55" si="69">IFERROR(IF(ANALYSISTABS,IF($C55="","",COUNTIFS($D$14:$D$43,$C55,$J$14:$J$43,"In progress")),""),"")</f>
        <v/>
      </c>
      <c r="L55" s="125" t="str">
        <f t="shared" ref="L55" si="70">IFERROR(IF(ANALYSISTABS,IF($C55="","",COUNTIFS($D$14:$D$43,$C55,$J$14:$J$43,"Not started")),""),"")</f>
        <v/>
      </c>
      <c r="N55" s="120" t="str" cm="1">
        <f t="array" ref="N55">IF($C55="","",SUMPRODUCT(($D$14:$D$43=$C55)*($K$14:$K$43&lt;=N$47)*($L$14:$L$43&gt;=N$47)))</f>
        <v/>
      </c>
      <c r="O55" s="120" t="str" cm="1">
        <f t="array" ref="O55">IF($C55="","",SUMPRODUCT(($D$14:$D$43=$C55)*($K$14:$K$43&lt;=O$47)*($L$14:$L$43&gt;=O$47)))</f>
        <v/>
      </c>
      <c r="P55" s="120" t="str" cm="1">
        <f t="array" ref="P55">IF($C55="","",SUMPRODUCT(($D$14:$D$43=$C55)*($K$14:$K$43&lt;=P$47)*($L$14:$L$43&gt;=P$47)))</f>
        <v/>
      </c>
      <c r="Q55" s="120" t="str" cm="1">
        <f t="array" ref="Q55">IF($C55="","",SUMPRODUCT(($D$14:$D$43=$C55)*($K$14:$K$43&lt;=Q$47)*($L$14:$L$43&gt;=Q$47)))</f>
        <v/>
      </c>
      <c r="R55" s="120" t="str" cm="1">
        <f t="array" ref="R55">IF($C55="","",SUMPRODUCT(($D$14:$D$43=$C55)*($K$14:$K$43&lt;=R$47)*($L$14:$L$43&gt;=R$47)))</f>
        <v/>
      </c>
      <c r="S55" s="120" t="str" cm="1">
        <f t="array" ref="S55">IF($C55="","",SUMPRODUCT(($D$14:$D$43=$C55)*($K$14:$K$43&lt;=S$47)*($L$14:$L$43&gt;=S$47)))</f>
        <v/>
      </c>
      <c r="T55" s="120" t="str" cm="1">
        <f t="array" ref="T55">IF($C55="","",SUMPRODUCT(($D$14:$D$43=$C55)*($K$14:$K$43&lt;=T$47)*($L$14:$L$43&gt;=T$47)))</f>
        <v/>
      </c>
      <c r="U55" s="120" t="str" cm="1">
        <f t="array" ref="U55">IF($C55="","",SUMPRODUCT(($D$14:$D$43=$C55)*($K$14:$K$43&lt;=U$47)*($L$14:$L$43&gt;=U$47)))</f>
        <v/>
      </c>
      <c r="V55" s="120" t="str" cm="1">
        <f t="array" ref="V55">IF($C55="","",SUMPRODUCT(($D$14:$D$43=$C55)*($K$14:$K$43&lt;=V$47)*($L$14:$L$43&gt;=V$47)))</f>
        <v/>
      </c>
      <c r="W55" s="120" t="str" cm="1">
        <f t="array" ref="W55">IF($C55="","",SUMPRODUCT(($D$14:$D$43=$C55)*($K$14:$K$43&lt;=W$47)*($L$14:$L$43&gt;=W$47)))</f>
        <v/>
      </c>
      <c r="X55" s="120" t="str" cm="1">
        <f t="array" ref="X55">IF($C55="","",SUMPRODUCT(($D$14:$D$43=$C55)*($K$14:$K$43&lt;=X$47)*($L$14:$L$43&gt;=X$47)))</f>
        <v/>
      </c>
      <c r="Y55" s="120" t="str" cm="1">
        <f t="array" ref="Y55">IF($C55="","",SUMPRODUCT(($D$14:$D$43=$C55)*($K$14:$K$43&lt;=Y$47)*($L$14:$L$43&gt;=Y$47)))</f>
        <v/>
      </c>
      <c r="Z55" s="120" t="str" cm="1">
        <f t="array" ref="Z55">IF($C55="","",SUMPRODUCT(($D$14:$D$43=$C55)*($K$14:$K$43&lt;=Z$47)*($L$14:$L$43&gt;=Z$47)))</f>
        <v/>
      </c>
      <c r="AA55" s="120" t="str" cm="1">
        <f t="array" ref="AA55">IF($C55="","",SUMPRODUCT(($D$14:$D$43=$C55)*($K$14:$K$43&lt;=AA$47)*($L$14:$L$43&gt;=AA$47)))</f>
        <v/>
      </c>
      <c r="AB55" s="120" t="str" cm="1">
        <f t="array" ref="AB55">IF($C55="","",SUMPRODUCT(($D$14:$D$43=$C55)*($K$14:$K$43&lt;=AB$47)*($L$14:$L$43&gt;=AB$47)))</f>
        <v/>
      </c>
      <c r="AC55" s="120" t="str" cm="1">
        <f t="array" ref="AC55">IF($C55="","",SUMPRODUCT(($D$14:$D$43=$C55)*($K$14:$K$43&lt;=AC$47)*($L$14:$L$43&gt;=AC$47)))</f>
        <v/>
      </c>
      <c r="AD55" s="120" t="str" cm="1">
        <f t="array" ref="AD55">IF($C55="","",SUMPRODUCT(($D$14:$D$43=$C55)*($K$14:$K$43&lt;=AD$47)*($L$14:$L$43&gt;=AD$47)))</f>
        <v/>
      </c>
      <c r="AE55" s="120" t="str" cm="1">
        <f t="array" ref="AE55">IF($C55="","",SUMPRODUCT(($D$14:$D$43=$C55)*($K$14:$K$43&lt;=AE$47)*($L$14:$L$43&gt;=AE$47)))</f>
        <v/>
      </c>
      <c r="AF55" s="120" t="str" cm="1">
        <f t="array" ref="AF55">IF($C55="","",SUMPRODUCT(($D$14:$D$43=$C55)*($K$14:$K$43&lt;=AF$47)*($L$14:$L$43&gt;=AF$47)))</f>
        <v/>
      </c>
      <c r="AG55" s="120" t="str" cm="1">
        <f t="array" ref="AG55">IF($C55="","",SUMPRODUCT(($D$14:$D$43=$C55)*($K$14:$K$43&lt;=AG$47)*($L$14:$L$43&gt;=AG$47)))</f>
        <v/>
      </c>
      <c r="AH55" s="120" t="str" cm="1">
        <f t="array" ref="AH55">IF($C55="","",SUMPRODUCT(($D$14:$D$43=$C55)*($K$14:$K$43&lt;=AH$47)*($L$14:$L$43&gt;=AH$47)))</f>
        <v/>
      </c>
      <c r="AI55" s="120" t="str" cm="1">
        <f t="array" ref="AI55">IF($C55="","",SUMPRODUCT(($D$14:$D$43=$C55)*($K$14:$K$43&lt;=AI$47)*($L$14:$L$43&gt;=AI$47)))</f>
        <v/>
      </c>
      <c r="AJ55" s="120" t="str" cm="1">
        <f t="array" ref="AJ55">IF($C55="","",SUMPRODUCT(($D$14:$D$43=$C55)*($K$14:$K$43&lt;=AJ$47)*($L$14:$L$43&gt;=AJ$47)))</f>
        <v/>
      </c>
      <c r="AK55" s="120" t="str" cm="1">
        <f t="array" ref="AK55">IF($C55="","",SUMPRODUCT(($D$14:$D$43=$C55)*($K$14:$K$43&lt;=AK$47)*($L$14:$L$43&gt;=AK$47)))</f>
        <v/>
      </c>
      <c r="AL55" s="120" t="str" cm="1">
        <f t="array" ref="AL55">IF($C55="","",SUMPRODUCT(($D$14:$D$43=$C55)*($K$14:$K$43&lt;=AL$47)*($L$14:$L$43&gt;=AL$47)))</f>
        <v/>
      </c>
      <c r="AM55" s="120" t="str" cm="1">
        <f t="array" ref="AM55">IF($C55="","",SUMPRODUCT(($D$14:$D$43=$C55)*($K$14:$K$43&lt;=AM$47)*($L$14:$L$43&gt;=AM$47)))</f>
        <v/>
      </c>
      <c r="AN55" s="120" t="str" cm="1">
        <f t="array" ref="AN55">IF($C55="","",SUMPRODUCT(($D$14:$D$43=$C55)*($K$14:$K$43&lt;=AN$47)*($L$14:$L$43&gt;=AN$47)))</f>
        <v/>
      </c>
      <c r="AO55" s="120" t="str" cm="1">
        <f t="array" ref="AO55">IF($C55="","",SUMPRODUCT(($D$14:$D$43=$C55)*($K$14:$K$43&lt;=AO$47)*($L$14:$L$43&gt;=AO$47)))</f>
        <v/>
      </c>
      <c r="AP55" s="120" t="str" cm="1">
        <f t="array" ref="AP55">IF($C55="","",SUMPRODUCT(($D$14:$D$43=$C55)*($K$14:$K$43&lt;=AP$47)*($L$14:$L$43&gt;=AP$47)))</f>
        <v/>
      </c>
      <c r="AQ55" s="120" t="str" cm="1">
        <f t="array" ref="AQ55">IF($C55="","",SUMPRODUCT(($D$14:$D$43=$C55)*($K$14:$K$43&lt;=AQ$47)*($L$14:$L$43&gt;=AQ$47)))</f>
        <v/>
      </c>
      <c r="AR55" s="120" t="str" cm="1">
        <f t="array" ref="AR55">IF($C55="","",SUMPRODUCT(($D$14:$D$43=$C55)*($K$14:$K$43&lt;=AR$47)*($L$14:$L$43&gt;=AR$47)))</f>
        <v/>
      </c>
      <c r="AS55" s="120" t="str" cm="1">
        <f t="array" ref="AS55">IF($C55="","",SUMPRODUCT(($D$14:$D$43=$C55)*($K$14:$K$43&lt;=AS$47)*($L$14:$L$43&gt;=AS$47)))</f>
        <v/>
      </c>
      <c r="AT55" s="120" t="str" cm="1">
        <f t="array" ref="AT55">IF($C55="","",SUMPRODUCT(($D$14:$D$43=$C55)*($K$14:$K$43&lt;=AT$47)*($L$14:$L$43&gt;=AT$47)))</f>
        <v/>
      </c>
      <c r="AU55" s="120" t="str" cm="1">
        <f t="array" ref="AU55">IF($C55="","",SUMPRODUCT(($D$14:$D$43=$C55)*($K$14:$K$43&lt;=AU$47)*($L$14:$L$43&gt;=AU$47)))</f>
        <v/>
      </c>
      <c r="AV55" s="120" t="str" cm="1">
        <f t="array" ref="AV55">IF($C55="","",SUMPRODUCT(($D$14:$D$43=$C55)*($K$14:$K$43&lt;=AV$47)*($L$14:$L$43&gt;=AV$47)))</f>
        <v/>
      </c>
    </row>
    <row r="56" spans="1:48" ht="22" customHeight="1" x14ac:dyDescent="0.35">
      <c r="A56" s="49"/>
      <c r="B56" s="121"/>
      <c r="C56" s="122"/>
      <c r="D56" s="127"/>
      <c r="E56" s="124" t="str">
        <f t="shared" ref="E56" si="71">IFERROR(IF(ANALYSISTABS,IF(C56="","",COUNTIFS($B$14:$B$43,"*",$D$14:$D$43,C56)),""),"")</f>
        <v/>
      </c>
      <c r="F56" s="125" t="str">
        <f t="shared" ref="F56" si="72">IFERROR(IF(ANALYSISTABS,IF(C56="","",SUMIF($D$14:$D$43,C56,$H$14:$H$43)),""),"")</f>
        <v/>
      </c>
      <c r="G56" s="126" t="str">
        <f t="shared" ref="G56" si="73">IFERROR(IF(ANALYSISTABS,IFERROR(AVERAGEIF($D$14:$D$43,C56,$I$14:$I$43),""),""),"")</f>
        <v/>
      </c>
      <c r="H56" s="125" t="str">
        <f t="shared" ref="H56" si="74">IFERROR(IF(ANALYSISTABS,IF(C56="","",MAX(N56:AV56)),""),"")</f>
        <v/>
      </c>
      <c r="I56" s="119" t="str">
        <f t="shared" ref="I56" si="75">IFERROR(IF(ANALYSISTABS,IF(C56="","",IF(MAX(N56:AV56)&gt;2,"⚠️ Yes","OK")),""),"")</f>
        <v/>
      </c>
      <c r="J56" s="125" t="str">
        <f t="shared" ref="J56" si="76">IFERROR(IF(ANALYSISTABS,IF($C56="","",COUNTIFS($D$14:$D$43,$C56,$J$14:$J$43,"Completed")),""),"")</f>
        <v/>
      </c>
      <c r="K56" s="125" t="str">
        <f t="shared" ref="K56" si="77">IFERROR(IF(ANALYSISTABS,IF($C56="","",COUNTIFS($D$14:$D$43,$C56,$J$14:$J$43,"In progress")),""),"")</f>
        <v/>
      </c>
      <c r="L56" s="125" t="str">
        <f t="shared" ref="L56" si="78">IFERROR(IF(ANALYSISTABS,IF($C56="","",COUNTIFS($D$14:$D$43,$C56,$J$14:$J$43,"Not started")),""),"")</f>
        <v/>
      </c>
      <c r="N56" s="120" t="str" cm="1">
        <f t="array" ref="N56">IF($C56="","",SUMPRODUCT(($D$14:$D$43=$C56)*($K$14:$K$43&lt;=N$47)*($L$14:$L$43&gt;=N$47)))</f>
        <v/>
      </c>
      <c r="O56" s="120" t="str" cm="1">
        <f t="array" ref="O56">IF($C56="","",SUMPRODUCT(($D$14:$D$43=$C56)*($K$14:$K$43&lt;=O$47)*($L$14:$L$43&gt;=O$47)))</f>
        <v/>
      </c>
      <c r="P56" s="120" t="str" cm="1">
        <f t="array" ref="P56">IF($C56="","",SUMPRODUCT(($D$14:$D$43=$C56)*($K$14:$K$43&lt;=P$47)*($L$14:$L$43&gt;=P$47)))</f>
        <v/>
      </c>
      <c r="Q56" s="120" t="str" cm="1">
        <f t="array" ref="Q56">IF($C56="","",SUMPRODUCT(($D$14:$D$43=$C56)*($K$14:$K$43&lt;=Q$47)*($L$14:$L$43&gt;=Q$47)))</f>
        <v/>
      </c>
      <c r="R56" s="120" t="str" cm="1">
        <f t="array" ref="R56">IF($C56="","",SUMPRODUCT(($D$14:$D$43=$C56)*($K$14:$K$43&lt;=R$47)*($L$14:$L$43&gt;=R$47)))</f>
        <v/>
      </c>
      <c r="S56" s="120" t="str" cm="1">
        <f t="array" ref="S56">IF($C56="","",SUMPRODUCT(($D$14:$D$43=$C56)*($K$14:$K$43&lt;=S$47)*($L$14:$L$43&gt;=S$47)))</f>
        <v/>
      </c>
      <c r="T56" s="120" t="str" cm="1">
        <f t="array" ref="T56">IF($C56="","",SUMPRODUCT(($D$14:$D$43=$C56)*($K$14:$K$43&lt;=T$47)*($L$14:$L$43&gt;=T$47)))</f>
        <v/>
      </c>
      <c r="U56" s="120" t="str" cm="1">
        <f t="array" ref="U56">IF($C56="","",SUMPRODUCT(($D$14:$D$43=$C56)*($K$14:$K$43&lt;=U$47)*($L$14:$L$43&gt;=U$47)))</f>
        <v/>
      </c>
      <c r="V56" s="120" t="str" cm="1">
        <f t="array" ref="V56">IF($C56="","",SUMPRODUCT(($D$14:$D$43=$C56)*($K$14:$K$43&lt;=V$47)*($L$14:$L$43&gt;=V$47)))</f>
        <v/>
      </c>
      <c r="W56" s="120" t="str" cm="1">
        <f t="array" ref="W56">IF($C56="","",SUMPRODUCT(($D$14:$D$43=$C56)*($K$14:$K$43&lt;=W$47)*($L$14:$L$43&gt;=W$47)))</f>
        <v/>
      </c>
      <c r="X56" s="120" t="str" cm="1">
        <f t="array" ref="X56">IF($C56="","",SUMPRODUCT(($D$14:$D$43=$C56)*($K$14:$K$43&lt;=X$47)*($L$14:$L$43&gt;=X$47)))</f>
        <v/>
      </c>
      <c r="Y56" s="120" t="str" cm="1">
        <f t="array" ref="Y56">IF($C56="","",SUMPRODUCT(($D$14:$D$43=$C56)*($K$14:$K$43&lt;=Y$47)*($L$14:$L$43&gt;=Y$47)))</f>
        <v/>
      </c>
      <c r="Z56" s="120" t="str" cm="1">
        <f t="array" ref="Z56">IF($C56="","",SUMPRODUCT(($D$14:$D$43=$C56)*($K$14:$K$43&lt;=Z$47)*($L$14:$L$43&gt;=Z$47)))</f>
        <v/>
      </c>
      <c r="AA56" s="120" t="str" cm="1">
        <f t="array" ref="AA56">IF($C56="","",SUMPRODUCT(($D$14:$D$43=$C56)*($K$14:$K$43&lt;=AA$47)*($L$14:$L$43&gt;=AA$47)))</f>
        <v/>
      </c>
      <c r="AB56" s="120" t="str" cm="1">
        <f t="array" ref="AB56">IF($C56="","",SUMPRODUCT(($D$14:$D$43=$C56)*($K$14:$K$43&lt;=AB$47)*($L$14:$L$43&gt;=AB$47)))</f>
        <v/>
      </c>
      <c r="AC56" s="120" t="str" cm="1">
        <f t="array" ref="AC56">IF($C56="","",SUMPRODUCT(($D$14:$D$43=$C56)*($K$14:$K$43&lt;=AC$47)*($L$14:$L$43&gt;=AC$47)))</f>
        <v/>
      </c>
      <c r="AD56" s="120" t="str" cm="1">
        <f t="array" ref="AD56">IF($C56="","",SUMPRODUCT(($D$14:$D$43=$C56)*($K$14:$K$43&lt;=AD$47)*($L$14:$L$43&gt;=AD$47)))</f>
        <v/>
      </c>
      <c r="AE56" s="120" t="str" cm="1">
        <f t="array" ref="AE56">IF($C56="","",SUMPRODUCT(($D$14:$D$43=$C56)*($K$14:$K$43&lt;=AE$47)*($L$14:$L$43&gt;=AE$47)))</f>
        <v/>
      </c>
      <c r="AF56" s="120" t="str" cm="1">
        <f t="array" ref="AF56">IF($C56="","",SUMPRODUCT(($D$14:$D$43=$C56)*($K$14:$K$43&lt;=AF$47)*($L$14:$L$43&gt;=AF$47)))</f>
        <v/>
      </c>
      <c r="AG56" s="120" t="str" cm="1">
        <f t="array" ref="AG56">IF($C56="","",SUMPRODUCT(($D$14:$D$43=$C56)*($K$14:$K$43&lt;=AG$47)*($L$14:$L$43&gt;=AG$47)))</f>
        <v/>
      </c>
      <c r="AH56" s="120" t="str" cm="1">
        <f t="array" ref="AH56">IF($C56="","",SUMPRODUCT(($D$14:$D$43=$C56)*($K$14:$K$43&lt;=AH$47)*($L$14:$L$43&gt;=AH$47)))</f>
        <v/>
      </c>
      <c r="AI56" s="120" t="str" cm="1">
        <f t="array" ref="AI56">IF($C56="","",SUMPRODUCT(($D$14:$D$43=$C56)*($K$14:$K$43&lt;=AI$47)*($L$14:$L$43&gt;=AI$47)))</f>
        <v/>
      </c>
      <c r="AJ56" s="120" t="str" cm="1">
        <f t="array" ref="AJ56">IF($C56="","",SUMPRODUCT(($D$14:$D$43=$C56)*($K$14:$K$43&lt;=AJ$47)*($L$14:$L$43&gt;=AJ$47)))</f>
        <v/>
      </c>
      <c r="AK56" s="120" t="str" cm="1">
        <f t="array" ref="AK56">IF($C56="","",SUMPRODUCT(($D$14:$D$43=$C56)*($K$14:$K$43&lt;=AK$47)*($L$14:$L$43&gt;=AK$47)))</f>
        <v/>
      </c>
      <c r="AL56" s="120" t="str" cm="1">
        <f t="array" ref="AL56">IF($C56="","",SUMPRODUCT(($D$14:$D$43=$C56)*($K$14:$K$43&lt;=AL$47)*($L$14:$L$43&gt;=AL$47)))</f>
        <v/>
      </c>
      <c r="AM56" s="120" t="str" cm="1">
        <f t="array" ref="AM56">IF($C56="","",SUMPRODUCT(($D$14:$D$43=$C56)*($K$14:$K$43&lt;=AM$47)*($L$14:$L$43&gt;=AM$47)))</f>
        <v/>
      </c>
      <c r="AN56" s="120" t="str" cm="1">
        <f t="array" ref="AN56">IF($C56="","",SUMPRODUCT(($D$14:$D$43=$C56)*($K$14:$K$43&lt;=AN$47)*($L$14:$L$43&gt;=AN$47)))</f>
        <v/>
      </c>
      <c r="AO56" s="120" t="str" cm="1">
        <f t="array" ref="AO56">IF($C56="","",SUMPRODUCT(($D$14:$D$43=$C56)*($K$14:$K$43&lt;=AO$47)*($L$14:$L$43&gt;=AO$47)))</f>
        <v/>
      </c>
      <c r="AP56" s="120" t="str" cm="1">
        <f t="array" ref="AP56">IF($C56="","",SUMPRODUCT(($D$14:$D$43=$C56)*($K$14:$K$43&lt;=AP$47)*($L$14:$L$43&gt;=AP$47)))</f>
        <v/>
      </c>
      <c r="AQ56" s="120" t="str" cm="1">
        <f t="array" ref="AQ56">IF($C56="","",SUMPRODUCT(($D$14:$D$43=$C56)*($K$14:$K$43&lt;=AQ$47)*($L$14:$L$43&gt;=AQ$47)))</f>
        <v/>
      </c>
      <c r="AR56" s="120" t="str" cm="1">
        <f t="array" ref="AR56">IF($C56="","",SUMPRODUCT(($D$14:$D$43=$C56)*($K$14:$K$43&lt;=AR$47)*($L$14:$L$43&gt;=AR$47)))</f>
        <v/>
      </c>
      <c r="AS56" s="120" t="str" cm="1">
        <f t="array" ref="AS56">IF($C56="","",SUMPRODUCT(($D$14:$D$43=$C56)*($K$14:$K$43&lt;=AS$47)*($L$14:$L$43&gt;=AS$47)))</f>
        <v/>
      </c>
      <c r="AT56" s="120" t="str" cm="1">
        <f t="array" ref="AT56">IF($C56="","",SUMPRODUCT(($D$14:$D$43=$C56)*($K$14:$K$43&lt;=AT$47)*($L$14:$L$43&gt;=AT$47)))</f>
        <v/>
      </c>
      <c r="AU56" s="120" t="str" cm="1">
        <f t="array" ref="AU56">IF($C56="","",SUMPRODUCT(($D$14:$D$43=$C56)*($K$14:$K$43&lt;=AU$47)*($L$14:$L$43&gt;=AU$47)))</f>
        <v/>
      </c>
      <c r="AV56" s="120" t="str" cm="1">
        <f t="array" ref="AV56">IF($C56="","",SUMPRODUCT(($D$14:$D$43=$C56)*($K$14:$K$43&lt;=AV$47)*($L$14:$L$43&gt;=AV$47)))</f>
        <v/>
      </c>
    </row>
    <row r="57" spans="1:48" ht="22" customHeight="1" x14ac:dyDescent="0.35">
      <c r="A57" s="49"/>
      <c r="B57" s="121"/>
      <c r="C57" s="122"/>
      <c r="D57" s="127"/>
      <c r="E57" s="124" t="str">
        <f t="shared" ref="E57" si="79">IFERROR(IF(ANALYSISTABS,IF(C57="","",COUNTIFS($B$14:$B$43,"*",$D$14:$D$43,C57)),""),"")</f>
        <v/>
      </c>
      <c r="F57" s="125" t="str">
        <f t="shared" ref="F57" si="80">IFERROR(IF(ANALYSISTABS,IF(C57="","",SUMIF($D$14:$D$43,C57,$H$14:$H$43)),""),"")</f>
        <v/>
      </c>
      <c r="G57" s="126" t="str">
        <f t="shared" ref="G57" si="81">IFERROR(IF(ANALYSISTABS,IFERROR(AVERAGEIF($D$14:$D$43,C57,$I$14:$I$43),""),""),"")</f>
        <v/>
      </c>
      <c r="H57" s="125" t="str">
        <f t="shared" ref="H57" si="82">IFERROR(IF(ANALYSISTABS,IF(C57="","",MAX(N57:AV57)),""),"")</f>
        <v/>
      </c>
      <c r="I57" s="119" t="str">
        <f t="shared" ref="I57" si="83">IFERROR(IF(ANALYSISTABS,IF(C57="","",IF(MAX(N57:AV57)&gt;2,"⚠️ Yes","OK")),""),"")</f>
        <v/>
      </c>
      <c r="J57" s="125" t="str">
        <f t="shared" ref="J57" si="84">IFERROR(IF(ANALYSISTABS,IF($C57="","",COUNTIFS($D$14:$D$43,$C57,$J$14:$J$43,"Completed")),""),"")</f>
        <v/>
      </c>
      <c r="K57" s="125" t="str">
        <f t="shared" ref="K57" si="85">IFERROR(IF(ANALYSISTABS,IF($C57="","",COUNTIFS($D$14:$D$43,$C57,$J$14:$J$43,"In progress")),""),"")</f>
        <v/>
      </c>
      <c r="L57" s="125" t="str">
        <f t="shared" ref="L57" si="86">IFERROR(IF(ANALYSISTABS,IF($C57="","",COUNTIFS($D$14:$D$43,$C57,$J$14:$J$43,"Not started")),""),"")</f>
        <v/>
      </c>
      <c r="N57" s="120" t="str" cm="1">
        <f t="array" ref="N57">IF($C57="","",SUMPRODUCT(($D$14:$D$43=$C57)*($K$14:$K$43&lt;=N$47)*($L$14:$L$43&gt;=N$47)))</f>
        <v/>
      </c>
      <c r="O57" s="120" t="str" cm="1">
        <f t="array" ref="O57">IF($C57="","",SUMPRODUCT(($D$14:$D$43=$C57)*($K$14:$K$43&lt;=O$47)*($L$14:$L$43&gt;=O$47)))</f>
        <v/>
      </c>
      <c r="P57" s="120" t="str" cm="1">
        <f t="array" ref="P57">IF($C57="","",SUMPRODUCT(($D$14:$D$43=$C57)*($K$14:$K$43&lt;=P$47)*($L$14:$L$43&gt;=P$47)))</f>
        <v/>
      </c>
      <c r="Q57" s="120" t="str" cm="1">
        <f t="array" ref="Q57">IF($C57="","",SUMPRODUCT(($D$14:$D$43=$C57)*($K$14:$K$43&lt;=Q$47)*($L$14:$L$43&gt;=Q$47)))</f>
        <v/>
      </c>
      <c r="R57" s="120" t="str" cm="1">
        <f t="array" ref="R57">IF($C57="","",SUMPRODUCT(($D$14:$D$43=$C57)*($K$14:$K$43&lt;=R$47)*($L$14:$L$43&gt;=R$47)))</f>
        <v/>
      </c>
      <c r="S57" s="120" t="str" cm="1">
        <f t="array" ref="S57">IF($C57="","",SUMPRODUCT(($D$14:$D$43=$C57)*($K$14:$K$43&lt;=S$47)*($L$14:$L$43&gt;=S$47)))</f>
        <v/>
      </c>
      <c r="T57" s="120" t="str" cm="1">
        <f t="array" ref="T57">IF($C57="","",SUMPRODUCT(($D$14:$D$43=$C57)*($K$14:$K$43&lt;=T$47)*($L$14:$L$43&gt;=T$47)))</f>
        <v/>
      </c>
      <c r="U57" s="120" t="str" cm="1">
        <f t="array" ref="U57">IF($C57="","",SUMPRODUCT(($D$14:$D$43=$C57)*($K$14:$K$43&lt;=U$47)*($L$14:$L$43&gt;=U$47)))</f>
        <v/>
      </c>
      <c r="V57" s="120" t="str" cm="1">
        <f t="array" ref="V57">IF($C57="","",SUMPRODUCT(($D$14:$D$43=$C57)*($K$14:$K$43&lt;=V$47)*($L$14:$L$43&gt;=V$47)))</f>
        <v/>
      </c>
      <c r="W57" s="120" t="str" cm="1">
        <f t="array" ref="W57">IF($C57="","",SUMPRODUCT(($D$14:$D$43=$C57)*($K$14:$K$43&lt;=W$47)*($L$14:$L$43&gt;=W$47)))</f>
        <v/>
      </c>
      <c r="X57" s="120" t="str" cm="1">
        <f t="array" ref="X57">IF($C57="","",SUMPRODUCT(($D$14:$D$43=$C57)*($K$14:$K$43&lt;=X$47)*($L$14:$L$43&gt;=X$47)))</f>
        <v/>
      </c>
      <c r="Y57" s="120" t="str" cm="1">
        <f t="array" ref="Y57">IF($C57="","",SUMPRODUCT(($D$14:$D$43=$C57)*($K$14:$K$43&lt;=Y$47)*($L$14:$L$43&gt;=Y$47)))</f>
        <v/>
      </c>
      <c r="Z57" s="120" t="str" cm="1">
        <f t="array" ref="Z57">IF($C57="","",SUMPRODUCT(($D$14:$D$43=$C57)*($K$14:$K$43&lt;=Z$47)*($L$14:$L$43&gt;=Z$47)))</f>
        <v/>
      </c>
      <c r="AA57" s="120" t="str" cm="1">
        <f t="array" ref="AA57">IF($C57="","",SUMPRODUCT(($D$14:$D$43=$C57)*($K$14:$K$43&lt;=AA$47)*($L$14:$L$43&gt;=AA$47)))</f>
        <v/>
      </c>
      <c r="AB57" s="120" t="str" cm="1">
        <f t="array" ref="AB57">IF($C57="","",SUMPRODUCT(($D$14:$D$43=$C57)*($K$14:$K$43&lt;=AB$47)*($L$14:$L$43&gt;=AB$47)))</f>
        <v/>
      </c>
      <c r="AC57" s="120" t="str" cm="1">
        <f t="array" ref="AC57">IF($C57="","",SUMPRODUCT(($D$14:$D$43=$C57)*($K$14:$K$43&lt;=AC$47)*($L$14:$L$43&gt;=AC$47)))</f>
        <v/>
      </c>
      <c r="AD57" s="120" t="str" cm="1">
        <f t="array" ref="AD57">IF($C57="","",SUMPRODUCT(($D$14:$D$43=$C57)*($K$14:$K$43&lt;=AD$47)*($L$14:$L$43&gt;=AD$47)))</f>
        <v/>
      </c>
      <c r="AE57" s="120" t="str" cm="1">
        <f t="array" ref="AE57">IF($C57="","",SUMPRODUCT(($D$14:$D$43=$C57)*($K$14:$K$43&lt;=AE$47)*($L$14:$L$43&gt;=AE$47)))</f>
        <v/>
      </c>
      <c r="AF57" s="120" t="str" cm="1">
        <f t="array" ref="AF57">IF($C57="","",SUMPRODUCT(($D$14:$D$43=$C57)*($K$14:$K$43&lt;=AF$47)*($L$14:$L$43&gt;=AF$47)))</f>
        <v/>
      </c>
      <c r="AG57" s="120" t="str" cm="1">
        <f t="array" ref="AG57">IF($C57="","",SUMPRODUCT(($D$14:$D$43=$C57)*($K$14:$K$43&lt;=AG$47)*($L$14:$L$43&gt;=AG$47)))</f>
        <v/>
      </c>
      <c r="AH57" s="120" t="str" cm="1">
        <f t="array" ref="AH57">IF($C57="","",SUMPRODUCT(($D$14:$D$43=$C57)*($K$14:$K$43&lt;=AH$47)*($L$14:$L$43&gt;=AH$47)))</f>
        <v/>
      </c>
      <c r="AI57" s="120" t="str" cm="1">
        <f t="array" ref="AI57">IF($C57="","",SUMPRODUCT(($D$14:$D$43=$C57)*($K$14:$K$43&lt;=AI$47)*($L$14:$L$43&gt;=AI$47)))</f>
        <v/>
      </c>
      <c r="AJ57" s="120" t="str" cm="1">
        <f t="array" ref="AJ57">IF($C57="","",SUMPRODUCT(($D$14:$D$43=$C57)*($K$14:$K$43&lt;=AJ$47)*($L$14:$L$43&gt;=AJ$47)))</f>
        <v/>
      </c>
      <c r="AK57" s="120" t="str" cm="1">
        <f t="array" ref="AK57">IF($C57="","",SUMPRODUCT(($D$14:$D$43=$C57)*($K$14:$K$43&lt;=AK$47)*($L$14:$L$43&gt;=AK$47)))</f>
        <v/>
      </c>
      <c r="AL57" s="120" t="str" cm="1">
        <f t="array" ref="AL57">IF($C57="","",SUMPRODUCT(($D$14:$D$43=$C57)*($K$14:$K$43&lt;=AL$47)*($L$14:$L$43&gt;=AL$47)))</f>
        <v/>
      </c>
      <c r="AM57" s="120" t="str" cm="1">
        <f t="array" ref="AM57">IF($C57="","",SUMPRODUCT(($D$14:$D$43=$C57)*($K$14:$K$43&lt;=AM$47)*($L$14:$L$43&gt;=AM$47)))</f>
        <v/>
      </c>
      <c r="AN57" s="120" t="str" cm="1">
        <f t="array" ref="AN57">IF($C57="","",SUMPRODUCT(($D$14:$D$43=$C57)*($K$14:$K$43&lt;=AN$47)*($L$14:$L$43&gt;=AN$47)))</f>
        <v/>
      </c>
      <c r="AO57" s="120" t="str" cm="1">
        <f t="array" ref="AO57">IF($C57="","",SUMPRODUCT(($D$14:$D$43=$C57)*($K$14:$K$43&lt;=AO$47)*($L$14:$L$43&gt;=AO$47)))</f>
        <v/>
      </c>
      <c r="AP57" s="120" t="str" cm="1">
        <f t="array" ref="AP57">IF($C57="","",SUMPRODUCT(($D$14:$D$43=$C57)*($K$14:$K$43&lt;=AP$47)*($L$14:$L$43&gt;=AP$47)))</f>
        <v/>
      </c>
      <c r="AQ57" s="120" t="str" cm="1">
        <f t="array" ref="AQ57">IF($C57="","",SUMPRODUCT(($D$14:$D$43=$C57)*($K$14:$K$43&lt;=AQ$47)*($L$14:$L$43&gt;=AQ$47)))</f>
        <v/>
      </c>
      <c r="AR57" s="120" t="str" cm="1">
        <f t="array" ref="AR57">IF($C57="","",SUMPRODUCT(($D$14:$D$43=$C57)*($K$14:$K$43&lt;=AR$47)*($L$14:$L$43&gt;=AR$47)))</f>
        <v/>
      </c>
      <c r="AS57" s="120" t="str" cm="1">
        <f t="array" ref="AS57">IF($C57="","",SUMPRODUCT(($D$14:$D$43=$C57)*($K$14:$K$43&lt;=AS$47)*($L$14:$L$43&gt;=AS$47)))</f>
        <v/>
      </c>
      <c r="AT57" s="120" t="str" cm="1">
        <f t="array" ref="AT57">IF($C57="","",SUMPRODUCT(($D$14:$D$43=$C57)*($K$14:$K$43&lt;=AT$47)*($L$14:$L$43&gt;=AT$47)))</f>
        <v/>
      </c>
      <c r="AU57" s="120" t="str" cm="1">
        <f t="array" ref="AU57">IF($C57="","",SUMPRODUCT(($D$14:$D$43=$C57)*($K$14:$K$43&lt;=AU$47)*($L$14:$L$43&gt;=AU$47)))</f>
        <v/>
      </c>
      <c r="AV57" s="120" t="str" cm="1">
        <f t="array" ref="AV57">IF($C57="","",SUMPRODUCT(($D$14:$D$43=$C57)*($K$14:$K$43&lt;=AV$47)*($L$14:$L$43&gt;=AV$47)))</f>
        <v/>
      </c>
    </row>
    <row r="58" spans="1:48" ht="20" customHeight="1" x14ac:dyDescent="0.35"/>
    <row r="59" spans="1:48" ht="20" customHeight="1" x14ac:dyDescent="0.35"/>
    <row r="60" spans="1:48" ht="20" customHeight="1" x14ac:dyDescent="0.35"/>
    <row r="61" spans="1:48" ht="20" customHeight="1" x14ac:dyDescent="0.35"/>
    <row r="62" spans="1:48" ht="20" customHeight="1" x14ac:dyDescent="0.35"/>
    <row r="63" spans="1:48" ht="20" customHeight="1" x14ac:dyDescent="0.35"/>
    <row r="64" spans="1:48" ht="20" customHeight="1" x14ac:dyDescent="0.35"/>
  </sheetData>
  <sheetProtection algorithmName="SHA-512" hashValue="N4U/V9iB/uXoPlfjvpwBanUDZq9zmp+5RH3Lz/lealPp0lFK4t0K8ZcVSi1YYNRuu/m0kbgnYE15D2pzvjP1uA==" saltValue="vw9Vpwhje+nD2IgQ3F2kbg==" spinCount="100000" sheet="1" objects="1" scenarios="1"/>
  <mergeCells count="36">
    <mergeCell ref="B2:B4"/>
    <mergeCell ref="G2:J2"/>
    <mergeCell ref="K2:L2"/>
    <mergeCell ref="N2:T2"/>
    <mergeCell ref="U2:AA2"/>
    <mergeCell ref="AI2:AO2"/>
    <mergeCell ref="AP2:AR4"/>
    <mergeCell ref="AS2:AU4"/>
    <mergeCell ref="G3:J4"/>
    <mergeCell ref="K3:L4"/>
    <mergeCell ref="N3:T4"/>
    <mergeCell ref="U3:AA4"/>
    <mergeCell ref="AB3:AH4"/>
    <mergeCell ref="AI3:AO4"/>
    <mergeCell ref="AB2:AH2"/>
    <mergeCell ref="B6:B9"/>
    <mergeCell ref="D6:F6"/>
    <mergeCell ref="H6:J6"/>
    <mergeCell ref="N6:T9"/>
    <mergeCell ref="U6:AO9"/>
    <mergeCell ref="D7:F7"/>
    <mergeCell ref="H7:J7"/>
    <mergeCell ref="H8:J8"/>
    <mergeCell ref="H9:J9"/>
    <mergeCell ref="AP45:AV45"/>
    <mergeCell ref="B11:L12"/>
    <mergeCell ref="N11:T11"/>
    <mergeCell ref="U11:AA11"/>
    <mergeCell ref="AB11:AH11"/>
    <mergeCell ref="AI11:AO11"/>
    <mergeCell ref="AP11:AV11"/>
    <mergeCell ref="B45:L46"/>
    <mergeCell ref="N45:T45"/>
    <mergeCell ref="U45:AA45"/>
    <mergeCell ref="AB45:AH45"/>
    <mergeCell ref="AI45:AO45"/>
  </mergeCells>
  <conditionalFormatting sqref="G48:G57">
    <cfRule type="dataBar" priority="1">
      <dataBar>
        <cfvo type="num" val="0"/>
        <cfvo type="num" val="1"/>
        <color rgb="FF63C384"/>
      </dataBar>
      <extLst>
        <ext xmlns:x14="http://schemas.microsoft.com/office/spreadsheetml/2009/9/main" uri="{B025F937-C7B1-47D3-B67F-A62EFF666E3E}">
          <x14:id>{7567DB60-1517-448A-8D5E-4B56544F468D}</x14:id>
        </ext>
      </extLst>
    </cfRule>
  </conditionalFormatting>
  <conditionalFormatting sqref="I14:I43">
    <cfRule type="dataBar" priority="5">
      <dataBar>
        <cfvo type="num" val="0"/>
        <cfvo type="num" val="1"/>
        <color rgb="FF00A0C8"/>
      </dataBar>
      <extLst>
        <ext xmlns:x14="http://schemas.microsoft.com/office/spreadsheetml/2009/9/main" uri="{B025F937-C7B1-47D3-B67F-A62EFF666E3E}">
          <x14:id>{45708FD5-9D7E-47F9-8F2D-A0FC0126FC72}</x14:id>
        </ext>
      </extLst>
    </cfRule>
  </conditionalFormatting>
  <conditionalFormatting sqref="I48:I57">
    <cfRule type="containsText" dxfId="13" priority="9" operator="containsText" text="Yes">
      <formula>NOT(ISERROR(SEARCH("Yes",I48)))</formula>
    </cfRule>
    <cfRule type="containsText" dxfId="12" priority="10" operator="containsText" text="OK">
      <formula>NOT(ISERROR(SEARCH("OK",I48)))</formula>
    </cfRule>
  </conditionalFormatting>
  <conditionalFormatting sqref="J14:J43">
    <cfRule type="cellIs" dxfId="11" priority="2" stopIfTrue="1" operator="equal">
      <formula>"Completed"</formula>
    </cfRule>
    <cfRule type="cellIs" dxfId="10" priority="3" stopIfTrue="1" operator="equal">
      <formula>"In Progress"</formula>
    </cfRule>
    <cfRule type="cellIs" dxfId="9" priority="4" operator="equal">
      <formula>"Not Started"</formula>
    </cfRule>
  </conditionalFormatting>
  <conditionalFormatting sqref="N15:AV43">
    <cfRule type="expression" dxfId="8" priority="6" stopIfTrue="1">
      <formula>AND(ANALYSISTABS,$C15&lt;&gt;"",$I15&gt;0,$K15&lt;&gt;"",N$13&gt;=$K15,N$13&lt;=$K15+($L15-$K15)*$I15)</formula>
    </cfRule>
    <cfRule type="expression" dxfId="7" priority="7">
      <formula>AND(ANALYSISTABS,$C15&lt;&gt;"",$K15&lt;&gt;"",N$13&gt;=$K15,N$13&lt;=$L15)</formula>
    </cfRule>
  </conditionalFormatting>
  <conditionalFormatting sqref="N48:AV57">
    <cfRule type="colorScale" priority="8">
      <colorScale>
        <cfvo type="num" val="0"/>
        <cfvo type="num" val="1"/>
        <cfvo type="num" val="3"/>
        <color rgb="FFFFFFFF"/>
        <color rgb="FFFFEB84"/>
        <color rgb="FFF8696B"/>
      </colorScale>
    </cfRule>
  </conditionalFormatting>
  <dataValidations disablePrompts="1" count="2">
    <dataValidation type="list" allowBlank="1" showInputMessage="1" showErrorMessage="1" sqref="D14:D43" xr:uid="{DF03005A-72EE-4E86-BA7D-EA04D0DE98C5}">
      <formula1>$C$48:$C$57</formula1>
    </dataValidation>
    <dataValidation type="decimal" allowBlank="1" showInputMessage="1" showErrorMessage="1" sqref="I15:I43" xr:uid="{5CE596E6-E2FB-495A-9AFE-4D8DEEEC43F2}">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67DB60-1517-448A-8D5E-4B56544F468D}">
            <x14:dataBar minLength="0" maxLength="100" gradient="0">
              <x14:cfvo type="num">
                <xm:f>0</xm:f>
              </x14:cfvo>
              <x14:cfvo type="num">
                <xm:f>1</xm:f>
              </x14:cfvo>
              <x14:negativeFillColor rgb="FFFF0000"/>
              <x14:axisColor rgb="FF000000"/>
            </x14:dataBar>
          </x14:cfRule>
          <xm:sqref>G48:G57</xm:sqref>
        </x14:conditionalFormatting>
        <x14:conditionalFormatting xmlns:xm="http://schemas.microsoft.com/office/excel/2006/main">
          <x14:cfRule type="dataBar" id="{45708FD5-9D7E-47F9-8F2D-A0FC0126FC72}">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29C2-07BA-4C27-A4FF-E2ED37364294}">
  <sheetPr codeName="Sheet23">
    <tabColor theme="7" tint="-0.499984740745262"/>
    <pageSetUpPr fitToPage="1"/>
  </sheetPr>
  <dimension ref="A1:AW64"/>
  <sheetViews>
    <sheetView showGridLines="0" zoomScale="70" zoomScaleNormal="70" workbookViewId="0"/>
  </sheetViews>
  <sheetFormatPr defaultColWidth="8.7265625" defaultRowHeight="0" customHeight="1" zeroHeight="1" x14ac:dyDescent="0.35"/>
  <cols>
    <col min="1" max="1" width="3.6328125" customWidth="1"/>
    <col min="2" max="2" width="9.6328125" customWidth="1"/>
    <col min="3" max="3" width="40.453125" customWidth="1"/>
    <col min="4" max="4" width="23.36328125" bestFit="1" customWidth="1"/>
    <col min="5" max="5" width="16" customWidth="1"/>
    <col min="6" max="6" width="13.453125" customWidth="1"/>
    <col min="7" max="7" width="17.08984375" customWidth="1"/>
    <col min="8" max="8" width="15.6328125" bestFit="1" customWidth="1"/>
    <col min="9" max="9" width="14.36328125" customWidth="1"/>
    <col min="10" max="11" width="15.6328125" customWidth="1"/>
    <col min="12" max="12" width="19.7265625" bestFit="1" customWidth="1"/>
    <col min="13" max="13" width="1.6328125" customWidth="1"/>
    <col min="14" max="49" width="4.6328125" customWidth="1"/>
    <col min="54" max="88" width="3.6328125" customWidth="1"/>
  </cols>
  <sheetData>
    <row r="1" spans="1:49" ht="10" customHeight="1" x14ac:dyDescent="0.35"/>
    <row r="2" spans="1:49" s="3" customFormat="1" ht="35" customHeight="1" x14ac:dyDescent="0.35">
      <c r="A2"/>
      <c r="B2" s="242"/>
      <c r="C2" s="1" t="s">
        <v>0</v>
      </c>
      <c r="D2" s="1"/>
      <c r="E2" s="1"/>
      <c r="F2" s="1"/>
      <c r="G2" s="243" t="s">
        <v>1</v>
      </c>
      <c r="H2" s="243"/>
      <c r="I2" s="243"/>
      <c r="J2" s="243"/>
      <c r="K2" s="244" t="s">
        <v>2</v>
      </c>
      <c r="L2" s="244"/>
      <c r="M2"/>
      <c r="N2" s="243" t="s">
        <v>3</v>
      </c>
      <c r="O2" s="243"/>
      <c r="P2" s="243"/>
      <c r="Q2" s="243"/>
      <c r="R2" s="243"/>
      <c r="S2" s="243"/>
      <c r="T2" s="243"/>
      <c r="U2" s="245" t="s">
        <v>4</v>
      </c>
      <c r="V2" s="245"/>
      <c r="W2" s="245"/>
      <c r="X2" s="245"/>
      <c r="Y2" s="245"/>
      <c r="Z2" s="245"/>
      <c r="AA2" s="245"/>
      <c r="AB2" s="241" t="s">
        <v>5</v>
      </c>
      <c r="AC2" s="241"/>
      <c r="AD2" s="241"/>
      <c r="AE2" s="241"/>
      <c r="AF2" s="241"/>
      <c r="AG2" s="241"/>
      <c r="AH2" s="241"/>
      <c r="AI2" s="225" t="s">
        <v>6</v>
      </c>
      <c r="AJ2" s="225"/>
      <c r="AK2" s="225"/>
      <c r="AL2" s="225"/>
      <c r="AM2" s="225"/>
      <c r="AN2" s="225"/>
      <c r="AO2" s="225"/>
      <c r="AP2" s="226" t="s">
        <v>7</v>
      </c>
      <c r="AQ2" s="227"/>
      <c r="AR2" s="227"/>
      <c r="AS2" s="232">
        <f ca="1">AV2</f>
        <v>0</v>
      </c>
      <c r="AT2" s="232"/>
      <c r="AU2" s="232"/>
      <c r="AV2" s="2">
        <f ca="1">IFERROR(IF(ANALYSISTABS,IFERROR(AVERAGEIF(C14:C43,"*",I15:I43),0),""),"")</f>
        <v>0</v>
      </c>
    </row>
    <row r="3" spans="1:49" s="3" customFormat="1" ht="20" customHeight="1" x14ac:dyDescent="0.35">
      <c r="A3"/>
      <c r="B3" s="242"/>
      <c r="C3" s="4" t="s">
        <v>8</v>
      </c>
      <c r="D3" s="4"/>
      <c r="E3" s="4"/>
      <c r="F3" s="4"/>
      <c r="G3" s="235">
        <f>IFERROR(IF(ANALYSISTABS,COUNTA(C48:C57),""),"")</f>
        <v>0</v>
      </c>
      <c r="H3" s="235"/>
      <c r="I3" s="235"/>
      <c r="J3" s="235"/>
      <c r="K3" s="236">
        <f>IFERROR(IF(ANALYSISTABS,COUNTIF(I48:I57,"*Yes*"),""),"")</f>
        <v>0</v>
      </c>
      <c r="L3" s="236"/>
      <c r="M3"/>
      <c r="N3" s="237">
        <f>IFERROR(IF(ANALYSISTABS,COUNTA(B14:B43),""),"")</f>
        <v>0</v>
      </c>
      <c r="O3" s="237"/>
      <c r="P3" s="237"/>
      <c r="Q3" s="237"/>
      <c r="R3" s="237"/>
      <c r="S3" s="237"/>
      <c r="T3" s="237"/>
      <c r="U3" s="238">
        <f>IFERROR(IF(ANALYSISTABS,COUNTIFS($B$14:$B$43,"*",$J$14:$J$43,U2),""),"")</f>
        <v>0</v>
      </c>
      <c r="V3" s="238"/>
      <c r="W3" s="238"/>
      <c r="X3" s="238"/>
      <c r="Y3" s="238"/>
      <c r="Z3" s="238"/>
      <c r="AA3" s="238"/>
      <c r="AB3" s="239">
        <f>IFERROR(IF(ANALYSISTABS,COUNTIFS($B$14:$B$43,"*",$J$14:$J$43,AB2),""),"")</f>
        <v>0</v>
      </c>
      <c r="AC3" s="239"/>
      <c r="AD3" s="239"/>
      <c r="AE3" s="239"/>
      <c r="AF3" s="239"/>
      <c r="AG3" s="239"/>
      <c r="AH3" s="239"/>
      <c r="AI3" s="240">
        <f>IFERROR(IF(ANALYSISTABS,COUNTIFS($B$14:$B$43,"*",$J$14:$J$43,AI2),""),"")</f>
        <v>0</v>
      </c>
      <c r="AJ3" s="240"/>
      <c r="AK3" s="240"/>
      <c r="AL3" s="240"/>
      <c r="AM3" s="240"/>
      <c r="AN3" s="240"/>
      <c r="AO3" s="240"/>
      <c r="AP3" s="228"/>
      <c r="AQ3" s="229"/>
      <c r="AR3" s="229"/>
      <c r="AS3" s="233"/>
      <c r="AT3" s="233"/>
      <c r="AU3" s="233"/>
      <c r="AV3" s="5"/>
    </row>
    <row r="4" spans="1:49" s="9" customFormat="1" ht="25" customHeight="1" x14ac:dyDescent="0.35">
      <c r="A4"/>
      <c r="B4" s="242"/>
      <c r="C4" s="6" t="str">
        <f>IF(D6="","",D6)</f>
        <v/>
      </c>
      <c r="D4" s="7"/>
      <c r="E4" s="7"/>
      <c r="F4" s="7"/>
      <c r="G4" s="235"/>
      <c r="H4" s="235"/>
      <c r="I4" s="235"/>
      <c r="J4" s="235"/>
      <c r="K4" s="236"/>
      <c r="L4" s="236"/>
      <c r="M4"/>
      <c r="N4" s="237"/>
      <c r="O4" s="237"/>
      <c r="P4" s="237"/>
      <c r="Q4" s="237"/>
      <c r="R4" s="237"/>
      <c r="S4" s="237"/>
      <c r="T4" s="237"/>
      <c r="U4" s="238"/>
      <c r="V4" s="238"/>
      <c r="W4" s="238"/>
      <c r="X4" s="238"/>
      <c r="Y4" s="238"/>
      <c r="Z4" s="238"/>
      <c r="AA4" s="238"/>
      <c r="AB4" s="239"/>
      <c r="AC4" s="239"/>
      <c r="AD4" s="239"/>
      <c r="AE4" s="239"/>
      <c r="AF4" s="239"/>
      <c r="AG4" s="239"/>
      <c r="AH4" s="239"/>
      <c r="AI4" s="240"/>
      <c r="AJ4" s="240"/>
      <c r="AK4" s="240"/>
      <c r="AL4" s="240"/>
      <c r="AM4" s="240"/>
      <c r="AN4" s="240"/>
      <c r="AO4" s="240"/>
      <c r="AP4" s="230"/>
      <c r="AQ4" s="231"/>
      <c r="AR4" s="231"/>
      <c r="AS4" s="234"/>
      <c r="AT4" s="234"/>
      <c r="AU4" s="234"/>
      <c r="AV4" s="8">
        <f ca="1">IFERROR(IF(ANALYSISTABS,1-AV2,""),"")</f>
        <v>1</v>
      </c>
    </row>
    <row r="5" spans="1:49" ht="20" customHeight="1" x14ac:dyDescent="0.35">
      <c r="N5" s="10"/>
      <c r="O5" s="10"/>
      <c r="P5" s="10"/>
      <c r="Q5" s="10"/>
      <c r="R5" s="10"/>
      <c r="S5" s="10"/>
      <c r="T5" s="10"/>
      <c r="AP5" s="11"/>
      <c r="AQ5" s="11"/>
      <c r="AR5" s="11"/>
      <c r="AS5" s="11"/>
      <c r="AT5" s="11"/>
      <c r="AU5" s="11"/>
      <c r="AV5" s="11"/>
    </row>
    <row r="6" spans="1:49" s="9" customFormat="1" ht="25" customHeight="1" x14ac:dyDescent="0.35">
      <c r="A6"/>
      <c r="B6" s="207" t="s">
        <v>9</v>
      </c>
      <c r="C6" s="12" t="s">
        <v>10</v>
      </c>
      <c r="D6" s="210"/>
      <c r="E6" s="210"/>
      <c r="F6" s="210"/>
      <c r="G6" s="13" t="s">
        <v>12</v>
      </c>
      <c r="H6" s="211"/>
      <c r="I6" s="211"/>
      <c r="J6" s="211"/>
      <c r="K6" s="13" t="s">
        <v>14</v>
      </c>
      <c r="L6" s="14" t="str">
        <f>IFERROR(IF(ANALYSISTABS,IF(MIN(K14:K43)&lt;=0,"",MIN(K14:K43)),""),"")</f>
        <v/>
      </c>
      <c r="M6"/>
      <c r="N6" s="212" t="s">
        <v>15</v>
      </c>
      <c r="O6" s="213"/>
      <c r="P6" s="213"/>
      <c r="Q6" s="213"/>
      <c r="R6" s="213"/>
      <c r="S6" s="213"/>
      <c r="T6" s="213"/>
      <c r="U6" s="218"/>
      <c r="V6" s="218"/>
      <c r="W6" s="218"/>
      <c r="X6" s="218"/>
      <c r="Y6" s="218"/>
      <c r="Z6" s="218"/>
      <c r="AA6" s="218"/>
      <c r="AB6" s="218"/>
      <c r="AC6" s="218"/>
      <c r="AD6" s="218"/>
      <c r="AE6" s="218"/>
      <c r="AF6" s="218"/>
      <c r="AG6" s="218"/>
      <c r="AH6" s="218"/>
      <c r="AI6" s="218"/>
      <c r="AJ6" s="218"/>
      <c r="AK6" s="218"/>
      <c r="AL6" s="218"/>
      <c r="AM6" s="218"/>
      <c r="AN6" s="218"/>
      <c r="AO6" s="219"/>
      <c r="AP6" s="15"/>
      <c r="AQ6" s="15"/>
      <c r="AR6" s="15"/>
      <c r="AS6" s="15"/>
      <c r="AT6" s="15"/>
      <c r="AU6" s="15"/>
      <c r="AV6" s="15"/>
    </row>
    <row r="7" spans="1:49" s="9" customFormat="1" ht="25" customHeight="1" x14ac:dyDescent="0.35">
      <c r="A7"/>
      <c r="B7" s="208"/>
      <c r="C7" s="16" t="s">
        <v>17</v>
      </c>
      <c r="D7" s="224"/>
      <c r="E7" s="224"/>
      <c r="F7" s="224"/>
      <c r="G7" s="13" t="s">
        <v>19</v>
      </c>
      <c r="H7" s="211"/>
      <c r="I7" s="211"/>
      <c r="J7" s="211"/>
      <c r="K7" s="13" t="s">
        <v>20</v>
      </c>
      <c r="L7" s="14" t="str">
        <f>IFERROR(IF(ANALYSISTABS,IF(MAX(L14:L43)&lt;=0,"",MAX(L14:L43)),""),"")</f>
        <v/>
      </c>
      <c r="M7"/>
      <c r="N7" s="214"/>
      <c r="O7" s="215"/>
      <c r="P7" s="215"/>
      <c r="Q7" s="215"/>
      <c r="R7" s="215"/>
      <c r="S7" s="215"/>
      <c r="T7" s="215"/>
      <c r="U7" s="220"/>
      <c r="V7" s="220"/>
      <c r="W7" s="220"/>
      <c r="X7" s="220"/>
      <c r="Y7" s="220"/>
      <c r="Z7" s="220"/>
      <c r="AA7" s="220"/>
      <c r="AB7" s="220"/>
      <c r="AC7" s="220"/>
      <c r="AD7" s="220"/>
      <c r="AE7" s="220"/>
      <c r="AF7" s="220"/>
      <c r="AG7" s="220"/>
      <c r="AH7" s="220"/>
      <c r="AI7" s="220"/>
      <c r="AJ7" s="220"/>
      <c r="AK7" s="220"/>
      <c r="AL7" s="220"/>
      <c r="AM7" s="220"/>
      <c r="AN7" s="220"/>
      <c r="AO7" s="221"/>
      <c r="AP7" s="15"/>
      <c r="AQ7" s="18" t="s">
        <v>21</v>
      </c>
      <c r="AR7" s="19">
        <f>IFERROR(IF(ANALYSISTABS,COUNTIFS($B$15:$B$43,"*",$J$15:$J$43,AQ7),""),"")</f>
        <v>0</v>
      </c>
      <c r="AS7" s="15"/>
      <c r="AT7" s="15"/>
      <c r="AU7" s="15"/>
      <c r="AV7" s="15"/>
    </row>
    <row r="8" spans="1:49" s="9" customFormat="1" ht="25" customHeight="1" x14ac:dyDescent="0.35">
      <c r="A8"/>
      <c r="B8" s="208"/>
      <c r="C8" s="16" t="s">
        <v>22</v>
      </c>
      <c r="D8" s="17"/>
      <c r="E8" s="20" t="s">
        <v>24</v>
      </c>
      <c r="F8" s="21"/>
      <c r="G8" s="13" t="s">
        <v>25</v>
      </c>
      <c r="H8" s="211"/>
      <c r="I8" s="211"/>
      <c r="J8" s="211"/>
      <c r="K8" s="13" t="s">
        <v>27</v>
      </c>
      <c r="L8" s="22">
        <f>IFERROR(IF(ANALYSISTABS,SUM(H14:H43),""),"")</f>
        <v>0</v>
      </c>
      <c r="M8"/>
      <c r="N8" s="214"/>
      <c r="O8" s="215"/>
      <c r="P8" s="215"/>
      <c r="Q8" s="215"/>
      <c r="R8" s="215"/>
      <c r="S8" s="215"/>
      <c r="T8" s="215"/>
      <c r="U8" s="220"/>
      <c r="V8" s="220"/>
      <c r="W8" s="220"/>
      <c r="X8" s="220"/>
      <c r="Y8" s="220"/>
      <c r="Z8" s="220"/>
      <c r="AA8" s="220"/>
      <c r="AB8" s="220"/>
      <c r="AC8" s="220"/>
      <c r="AD8" s="220"/>
      <c r="AE8" s="220"/>
      <c r="AF8" s="220"/>
      <c r="AG8" s="220"/>
      <c r="AH8" s="220"/>
      <c r="AI8" s="220"/>
      <c r="AJ8" s="220"/>
      <c r="AK8" s="220"/>
      <c r="AL8" s="220"/>
      <c r="AM8" s="220"/>
      <c r="AN8" s="220"/>
      <c r="AO8" s="221"/>
      <c r="AP8" s="15"/>
      <c r="AQ8" s="23" t="s">
        <v>28</v>
      </c>
      <c r="AR8" s="24">
        <f>IFERROR(IF(ANALYSISTABS,COUNTIFS($B$15:$B$43,"*",$J$15:$J$43,AQ8),""),"")</f>
        <v>0</v>
      </c>
      <c r="AS8" s="15"/>
      <c r="AT8" s="15"/>
      <c r="AU8" s="15"/>
      <c r="AV8" s="15"/>
    </row>
    <row r="9" spans="1:49" s="9" customFormat="1" ht="25" customHeight="1" x14ac:dyDescent="0.35">
      <c r="A9"/>
      <c r="B9" s="209"/>
      <c r="C9" s="25" t="s">
        <v>29</v>
      </c>
      <c r="D9" s="21"/>
      <c r="E9" s="20" t="s">
        <v>30</v>
      </c>
      <c r="F9" s="21"/>
      <c r="G9" s="13" t="s">
        <v>31</v>
      </c>
      <c r="H9" s="211"/>
      <c r="I9" s="211"/>
      <c r="J9" s="211"/>
      <c r="K9" s="13" t="s">
        <v>33</v>
      </c>
      <c r="L9" s="26">
        <f>IFERROR(IF(ANALYSISTABS,IFERROR(SUMPRODUCT($H$14:$H$43,$I$14:$I$43)/SUM($H$14:$H$43),0),""),"")</f>
        <v>0</v>
      </c>
      <c r="M9"/>
      <c r="N9" s="216"/>
      <c r="O9" s="217"/>
      <c r="P9" s="217"/>
      <c r="Q9" s="217"/>
      <c r="R9" s="217"/>
      <c r="S9" s="217"/>
      <c r="T9" s="217"/>
      <c r="U9" s="222"/>
      <c r="V9" s="222"/>
      <c r="W9" s="222"/>
      <c r="X9" s="222"/>
      <c r="Y9" s="222"/>
      <c r="Z9" s="222"/>
      <c r="AA9" s="222"/>
      <c r="AB9" s="222"/>
      <c r="AC9" s="222"/>
      <c r="AD9" s="222"/>
      <c r="AE9" s="222"/>
      <c r="AF9" s="222"/>
      <c r="AG9" s="222"/>
      <c r="AH9" s="222"/>
      <c r="AI9" s="222"/>
      <c r="AJ9" s="222"/>
      <c r="AK9" s="222"/>
      <c r="AL9" s="222"/>
      <c r="AM9" s="222"/>
      <c r="AN9" s="222"/>
      <c r="AO9" s="223"/>
      <c r="AP9" s="15"/>
      <c r="AQ9" s="27" t="s">
        <v>34</v>
      </c>
      <c r="AR9" s="28">
        <f>IFERROR(IF(ANALYSISTABS,COUNTIFS($B$15:$B$43,"*",$J$15:$J$43,AQ9),""),"")</f>
        <v>0</v>
      </c>
      <c r="AS9" s="15"/>
      <c r="AT9" s="15"/>
      <c r="AU9" s="15"/>
      <c r="AV9" s="15"/>
    </row>
    <row r="10" spans="1:49" ht="20" customHeight="1" x14ac:dyDescent="0.35">
      <c r="H10" s="29"/>
      <c r="U10" s="30"/>
      <c r="AP10" s="11"/>
      <c r="AQ10" s="11"/>
      <c r="AR10" s="11"/>
      <c r="AS10" s="11"/>
      <c r="AT10" s="11"/>
      <c r="AU10" s="11"/>
      <c r="AV10" s="11"/>
      <c r="AW10" s="11"/>
    </row>
    <row r="11" spans="1:49" s="9" customFormat="1" ht="20" customHeight="1" x14ac:dyDescent="0.35">
      <c r="A11"/>
      <c r="B11" s="190" t="s">
        <v>35</v>
      </c>
      <c r="C11" s="191"/>
      <c r="D11" s="191"/>
      <c r="E11" s="191"/>
      <c r="F11" s="191"/>
      <c r="G11" s="191"/>
      <c r="H11" s="191"/>
      <c r="I11" s="191"/>
      <c r="J11" s="191"/>
      <c r="K11" s="191"/>
      <c r="L11" s="191"/>
      <c r="M11" s="31"/>
      <c r="N11" s="194" t="str">
        <f ca="1">IFERROR(IF(ANALYSISTABS,"WEEK "&amp;_xlfn.ISOWEEKNUM(N13),""),"")</f>
        <v>WEEK 19</v>
      </c>
      <c r="O11" s="195"/>
      <c r="P11" s="195"/>
      <c r="Q11" s="195"/>
      <c r="R11" s="195"/>
      <c r="S11" s="195"/>
      <c r="T11" s="196"/>
      <c r="U11" s="197" t="str">
        <f ca="1">IFERROR(IF(ANALYSISTABS,"WEEK "&amp;_xlfn.ISOWEEKNUM(U13),""),"")</f>
        <v>WEEK 20</v>
      </c>
      <c r="V11" s="198"/>
      <c r="W11" s="198"/>
      <c r="X11" s="198"/>
      <c r="Y11" s="198"/>
      <c r="Z11" s="198"/>
      <c r="AA11" s="199"/>
      <c r="AB11" s="197" t="str">
        <f ca="1">IFERROR(IF(ANALYSISTABS,"WEEK "&amp;_xlfn.ISOWEEKNUM(AB13),""),"")</f>
        <v>WEEK 21</v>
      </c>
      <c r="AC11" s="198"/>
      <c r="AD11" s="198"/>
      <c r="AE11" s="198"/>
      <c r="AF11" s="198"/>
      <c r="AG11" s="198"/>
      <c r="AH11" s="199"/>
      <c r="AI11" s="197" t="str">
        <f ca="1">IFERROR(IF(ANALYSISTABS,"WEEK "&amp;_xlfn.ISOWEEKNUM(AI13),""),"")</f>
        <v>WEEK 22</v>
      </c>
      <c r="AJ11" s="198"/>
      <c r="AK11" s="198"/>
      <c r="AL11" s="198"/>
      <c r="AM11" s="198"/>
      <c r="AN11" s="198"/>
      <c r="AO11" s="199"/>
      <c r="AP11" s="200" t="str">
        <f ca="1">IFERROR(IF(ANALYSISTABS,"WEEK "&amp;_xlfn.ISOWEEKNUM(AP13),""),"")</f>
        <v>WEEK 23</v>
      </c>
      <c r="AQ11" s="201"/>
      <c r="AR11" s="201"/>
      <c r="AS11" s="201"/>
      <c r="AT11" s="201"/>
      <c r="AU11" s="201"/>
      <c r="AV11" s="202"/>
      <c r="AW11" s="11"/>
    </row>
    <row r="12" spans="1:49" s="9" customFormat="1" ht="25" customHeight="1" x14ac:dyDescent="0.35">
      <c r="A12"/>
      <c r="B12" s="192"/>
      <c r="C12" s="193"/>
      <c r="D12" s="193"/>
      <c r="E12" s="193"/>
      <c r="F12" s="193"/>
      <c r="G12" s="193"/>
      <c r="H12" s="193"/>
      <c r="I12" s="193"/>
      <c r="J12" s="193"/>
      <c r="K12" s="193"/>
      <c r="L12" s="193"/>
      <c r="M12" s="32"/>
      <c r="N12" s="33" t="str">
        <f t="shared" ref="N12:AV12" ca="1" si="0">IFERROR(IF(ANALYSISTABS,LEFT(TEXT(N13,"DDD"),1),""),"")</f>
        <v>M</v>
      </c>
      <c r="O12" s="34" t="str">
        <f t="shared" ca="1" si="0"/>
        <v>T</v>
      </c>
      <c r="P12" s="34" t="str">
        <f t="shared" ca="1" si="0"/>
        <v>W</v>
      </c>
      <c r="Q12" s="34" t="str">
        <f t="shared" ca="1" si="0"/>
        <v>T</v>
      </c>
      <c r="R12" s="34" t="str">
        <f t="shared" ca="1" si="0"/>
        <v>F</v>
      </c>
      <c r="S12" s="34" t="str">
        <f t="shared" ca="1" si="0"/>
        <v>S</v>
      </c>
      <c r="T12" s="35" t="str">
        <f t="shared" ca="1" si="0"/>
        <v>S</v>
      </c>
      <c r="U12" s="33" t="str">
        <f t="shared" ca="1" si="0"/>
        <v>M</v>
      </c>
      <c r="V12" s="34" t="str">
        <f t="shared" ca="1" si="0"/>
        <v>T</v>
      </c>
      <c r="W12" s="34" t="str">
        <f t="shared" ca="1" si="0"/>
        <v>W</v>
      </c>
      <c r="X12" s="34" t="str">
        <f t="shared" ca="1" si="0"/>
        <v>T</v>
      </c>
      <c r="Y12" s="34" t="str">
        <f t="shared" ca="1" si="0"/>
        <v>F</v>
      </c>
      <c r="Z12" s="34" t="str">
        <f t="shared" ca="1" si="0"/>
        <v>S</v>
      </c>
      <c r="AA12" s="35" t="str">
        <f t="shared" ca="1" si="0"/>
        <v>S</v>
      </c>
      <c r="AB12" s="33" t="str">
        <f t="shared" ca="1" si="0"/>
        <v>M</v>
      </c>
      <c r="AC12" s="34" t="str">
        <f t="shared" ca="1" si="0"/>
        <v>T</v>
      </c>
      <c r="AD12" s="34" t="str">
        <f t="shared" ca="1" si="0"/>
        <v>W</v>
      </c>
      <c r="AE12" s="34" t="str">
        <f t="shared" ca="1" si="0"/>
        <v>T</v>
      </c>
      <c r="AF12" s="34" t="str">
        <f t="shared" ca="1" si="0"/>
        <v>F</v>
      </c>
      <c r="AG12" s="34" t="str">
        <f t="shared" ca="1" si="0"/>
        <v>S</v>
      </c>
      <c r="AH12" s="35" t="str">
        <f t="shared" ca="1" si="0"/>
        <v>S</v>
      </c>
      <c r="AI12" s="33" t="str">
        <f t="shared" ca="1" si="0"/>
        <v>M</v>
      </c>
      <c r="AJ12" s="34" t="str">
        <f t="shared" ca="1" si="0"/>
        <v>T</v>
      </c>
      <c r="AK12" s="34" t="str">
        <f t="shared" ca="1" si="0"/>
        <v>W</v>
      </c>
      <c r="AL12" s="34" t="str">
        <f t="shared" ca="1" si="0"/>
        <v>T</v>
      </c>
      <c r="AM12" s="34" t="str">
        <f t="shared" ca="1" si="0"/>
        <v>F</v>
      </c>
      <c r="AN12" s="34" t="str">
        <f t="shared" ca="1" si="0"/>
        <v>S</v>
      </c>
      <c r="AO12" s="35" t="str">
        <f t="shared" ca="1" si="0"/>
        <v>S</v>
      </c>
      <c r="AP12" s="36" t="str">
        <f t="shared" ca="1" si="0"/>
        <v>M</v>
      </c>
      <c r="AQ12" s="37" t="str">
        <f t="shared" ca="1" si="0"/>
        <v>T</v>
      </c>
      <c r="AR12" s="37" t="str">
        <f t="shared" ca="1" si="0"/>
        <v>W</v>
      </c>
      <c r="AS12" s="37" t="str">
        <f t="shared" ca="1" si="0"/>
        <v>T</v>
      </c>
      <c r="AT12" s="37" t="str">
        <f t="shared" ca="1" si="0"/>
        <v>F</v>
      </c>
      <c r="AU12" s="37" t="str">
        <f t="shared" ca="1" si="0"/>
        <v>S</v>
      </c>
      <c r="AV12" s="38" t="str">
        <f t="shared" ca="1" si="0"/>
        <v>S</v>
      </c>
      <c r="AW12" s="11"/>
    </row>
    <row r="13" spans="1:49" s="9" customFormat="1" ht="20" customHeight="1" thickBot="1" x14ac:dyDescent="0.4">
      <c r="A13"/>
      <c r="B13" s="39" t="s">
        <v>36</v>
      </c>
      <c r="C13" s="40" t="s">
        <v>37</v>
      </c>
      <c r="D13" s="40" t="s">
        <v>38</v>
      </c>
      <c r="E13" s="41" t="s">
        <v>14</v>
      </c>
      <c r="F13" s="42" t="s">
        <v>39</v>
      </c>
      <c r="G13" s="42" t="s">
        <v>40</v>
      </c>
      <c r="H13" s="42" t="s">
        <v>41</v>
      </c>
      <c r="I13" s="43" t="s">
        <v>42</v>
      </c>
      <c r="J13" s="44" t="s">
        <v>43</v>
      </c>
      <c r="K13" s="45" t="s">
        <v>44</v>
      </c>
      <c r="L13" s="45" t="s">
        <v>45</v>
      </c>
      <c r="M13" s="32"/>
      <c r="N13" s="46">
        <f ca="1">IFERROR(IF(ANALYSISTABS,IF(MIN($K$14:$K$43)&lt;=0,TODAY()-WEEKDAY(TODAY(),2)+1,MIN($K$14:$K$43)-WEEKDAY(MIN($K$14:$K$43),2)+1),""),"")</f>
        <v>46146</v>
      </c>
      <c r="O13" s="47">
        <f t="shared" ref="O13:AV13" ca="1" si="1">IFERROR(IF(ANALYSISTABS,N$13+1,""),"")</f>
        <v>46147</v>
      </c>
      <c r="P13" s="47">
        <f t="shared" ca="1" si="1"/>
        <v>46148</v>
      </c>
      <c r="Q13" s="47">
        <f t="shared" ca="1" si="1"/>
        <v>46149</v>
      </c>
      <c r="R13" s="47">
        <f t="shared" ca="1" si="1"/>
        <v>46150</v>
      </c>
      <c r="S13" s="47">
        <f t="shared" ca="1" si="1"/>
        <v>46151</v>
      </c>
      <c r="T13" s="48">
        <f t="shared" ca="1" si="1"/>
        <v>46152</v>
      </c>
      <c r="U13" s="46">
        <f t="shared" ca="1" si="1"/>
        <v>46153</v>
      </c>
      <c r="V13" s="47">
        <f t="shared" ca="1" si="1"/>
        <v>46154</v>
      </c>
      <c r="W13" s="47">
        <f t="shared" ca="1" si="1"/>
        <v>46155</v>
      </c>
      <c r="X13" s="47">
        <f t="shared" ca="1" si="1"/>
        <v>46156</v>
      </c>
      <c r="Y13" s="47">
        <f t="shared" ca="1" si="1"/>
        <v>46157</v>
      </c>
      <c r="Z13" s="47">
        <f t="shared" ca="1" si="1"/>
        <v>46158</v>
      </c>
      <c r="AA13" s="48">
        <f t="shared" ca="1" si="1"/>
        <v>46159</v>
      </c>
      <c r="AB13" s="46">
        <f t="shared" ca="1" si="1"/>
        <v>46160</v>
      </c>
      <c r="AC13" s="47">
        <f t="shared" ca="1" si="1"/>
        <v>46161</v>
      </c>
      <c r="AD13" s="47">
        <f t="shared" ca="1" si="1"/>
        <v>46162</v>
      </c>
      <c r="AE13" s="47">
        <f t="shared" ca="1" si="1"/>
        <v>46163</v>
      </c>
      <c r="AF13" s="47">
        <f t="shared" ca="1" si="1"/>
        <v>46164</v>
      </c>
      <c r="AG13" s="47">
        <f t="shared" ca="1" si="1"/>
        <v>46165</v>
      </c>
      <c r="AH13" s="48">
        <f t="shared" ca="1" si="1"/>
        <v>46166</v>
      </c>
      <c r="AI13" s="46">
        <f t="shared" ca="1" si="1"/>
        <v>46167</v>
      </c>
      <c r="AJ13" s="47">
        <f t="shared" ca="1" si="1"/>
        <v>46168</v>
      </c>
      <c r="AK13" s="47">
        <f t="shared" ca="1" si="1"/>
        <v>46169</v>
      </c>
      <c r="AL13" s="47">
        <f t="shared" ca="1" si="1"/>
        <v>46170</v>
      </c>
      <c r="AM13" s="47">
        <f t="shared" ca="1" si="1"/>
        <v>46171</v>
      </c>
      <c r="AN13" s="47">
        <f t="shared" ca="1" si="1"/>
        <v>46172</v>
      </c>
      <c r="AO13" s="48">
        <f t="shared" ca="1" si="1"/>
        <v>46173</v>
      </c>
      <c r="AP13" s="46">
        <f t="shared" ca="1" si="1"/>
        <v>46174</v>
      </c>
      <c r="AQ13" s="47">
        <f t="shared" ca="1" si="1"/>
        <v>46175</v>
      </c>
      <c r="AR13" s="47">
        <f t="shared" ca="1" si="1"/>
        <v>46176</v>
      </c>
      <c r="AS13" s="47">
        <f t="shared" ca="1" si="1"/>
        <v>46177</v>
      </c>
      <c r="AT13" s="47">
        <f t="shared" ca="1" si="1"/>
        <v>46178</v>
      </c>
      <c r="AU13" s="47">
        <f t="shared" ca="1" si="1"/>
        <v>46179</v>
      </c>
      <c r="AV13" s="48">
        <f t="shared" ca="1" si="1"/>
        <v>46180</v>
      </c>
    </row>
    <row r="14" spans="1:49" s="9" customFormat="1" ht="20" customHeight="1" thickTop="1" thickBot="1" x14ac:dyDescent="0.4">
      <c r="A14" s="49"/>
      <c r="B14" s="50"/>
      <c r="C14" s="51"/>
      <c r="D14" s="52"/>
      <c r="E14" s="53"/>
      <c r="F14" s="54"/>
      <c r="G14" s="55"/>
      <c r="H14" s="55"/>
      <c r="I14" s="56"/>
      <c r="J14" s="57" t="str">
        <f t="shared" ref="J14:J43" si="2">IFERROR(IF(ANALYSISTABS,IF(B14="","",IF(I14=1,"Completed",IF(I14&gt;0,"In progress","Not started"))),""),"")</f>
        <v/>
      </c>
      <c r="K14" s="58" t="str">
        <f t="shared" ref="K14:K43" si="3">IFERROR(IF(ANALYSISTABS,IF(F14="",IF(E14="","",E14),VLOOKUP(F14,$B$14:$E$43,4,FALSE)),""),"")</f>
        <v/>
      </c>
      <c r="L14" s="58" t="str">
        <f t="shared" ref="L14:L43" si="4">IFERROR(IF(ANALYSISTABS,IF(K14="","",K14+G14-1),""),"")</f>
        <v/>
      </c>
      <c r="M14" s="59"/>
      <c r="N14" s="60"/>
      <c r="O14" s="59"/>
      <c r="P14" s="59"/>
      <c r="Q14" s="59"/>
      <c r="R14" s="59"/>
      <c r="S14" s="59"/>
      <c r="T14" s="61"/>
      <c r="U14" s="60"/>
      <c r="V14" s="59"/>
      <c r="W14" s="59"/>
      <c r="X14" s="59"/>
      <c r="Y14" s="59"/>
      <c r="Z14" s="59"/>
      <c r="AA14" s="61"/>
      <c r="AB14" s="60"/>
      <c r="AC14" s="59"/>
      <c r="AD14" s="59"/>
      <c r="AE14" s="59"/>
      <c r="AF14" s="59"/>
      <c r="AG14" s="59"/>
      <c r="AH14" s="61"/>
      <c r="AI14" s="60"/>
      <c r="AJ14" s="59"/>
      <c r="AK14" s="59"/>
      <c r="AL14" s="59"/>
      <c r="AM14" s="59"/>
      <c r="AN14" s="59"/>
      <c r="AO14" s="61"/>
      <c r="AP14" s="60"/>
      <c r="AQ14" s="59"/>
      <c r="AR14" s="59"/>
      <c r="AS14" s="59"/>
      <c r="AT14" s="59"/>
      <c r="AU14" s="59"/>
      <c r="AV14" s="61"/>
    </row>
    <row r="15" spans="1:49" s="9" customFormat="1" ht="20" customHeight="1" thickTop="1" thickBot="1" x14ac:dyDescent="0.4">
      <c r="A15" s="49"/>
      <c r="B15" s="62"/>
      <c r="C15" s="63"/>
      <c r="D15" s="63"/>
      <c r="E15" s="64"/>
      <c r="F15" s="65"/>
      <c r="G15" s="66"/>
      <c r="H15" s="66"/>
      <c r="I15" s="67"/>
      <c r="J15" s="68" t="str">
        <f t="shared" si="2"/>
        <v/>
      </c>
      <c r="K15" s="69" t="str">
        <f t="shared" si="3"/>
        <v/>
      </c>
      <c r="L15" s="69" t="str">
        <f t="shared" si="4"/>
        <v/>
      </c>
      <c r="M15" s="70"/>
      <c r="N15" s="71"/>
      <c r="O15" s="70"/>
      <c r="P15" s="70"/>
      <c r="Q15" s="70"/>
      <c r="R15" s="70"/>
      <c r="S15" s="70"/>
      <c r="T15" s="72"/>
      <c r="U15" s="71"/>
      <c r="V15" s="70"/>
      <c r="W15" s="70"/>
      <c r="X15" s="70"/>
      <c r="Y15" s="70"/>
      <c r="Z15" s="70"/>
      <c r="AA15" s="72"/>
      <c r="AB15" s="71"/>
      <c r="AC15" s="70"/>
      <c r="AD15" s="70"/>
      <c r="AE15" s="70"/>
      <c r="AF15" s="70"/>
      <c r="AG15" s="70"/>
      <c r="AH15" s="72"/>
      <c r="AI15" s="71"/>
      <c r="AJ15" s="70"/>
      <c r="AK15" s="70"/>
      <c r="AL15" s="70"/>
      <c r="AM15" s="70"/>
      <c r="AN15" s="70"/>
      <c r="AO15" s="72"/>
      <c r="AP15" s="71"/>
      <c r="AQ15" s="70"/>
      <c r="AR15" s="70"/>
      <c r="AS15" s="70"/>
      <c r="AT15" s="70"/>
      <c r="AU15" s="70"/>
      <c r="AV15" s="72"/>
    </row>
    <row r="16" spans="1:49" s="9" customFormat="1" ht="20" customHeight="1" thickTop="1" thickBot="1" x14ac:dyDescent="0.4">
      <c r="A16" s="49"/>
      <c r="B16" s="73"/>
      <c r="C16" s="74"/>
      <c r="D16" s="74"/>
      <c r="E16" s="75"/>
      <c r="F16" s="76"/>
      <c r="G16" s="77"/>
      <c r="H16" s="77"/>
      <c r="I16" s="78"/>
      <c r="J16" s="68" t="str">
        <f t="shared" si="2"/>
        <v/>
      </c>
      <c r="K16" s="69" t="str">
        <f t="shared" si="3"/>
        <v/>
      </c>
      <c r="L16" s="69" t="str">
        <f t="shared" si="4"/>
        <v/>
      </c>
      <c r="M16" s="79"/>
      <c r="N16" s="80"/>
      <c r="O16" s="79"/>
      <c r="P16" s="79"/>
      <c r="Q16" s="79"/>
      <c r="R16" s="79"/>
      <c r="S16" s="79"/>
      <c r="T16" s="81"/>
      <c r="U16" s="80"/>
      <c r="V16" s="79"/>
      <c r="W16" s="79"/>
      <c r="X16" s="79"/>
      <c r="Y16" s="79"/>
      <c r="Z16" s="79"/>
      <c r="AA16" s="81"/>
      <c r="AB16" s="80"/>
      <c r="AC16" s="79"/>
      <c r="AD16" s="79"/>
      <c r="AE16" s="79"/>
      <c r="AF16" s="79"/>
      <c r="AG16" s="79"/>
      <c r="AH16" s="81"/>
      <c r="AI16" s="80"/>
      <c r="AJ16" s="79"/>
      <c r="AK16" s="79"/>
      <c r="AL16" s="79"/>
      <c r="AM16" s="79"/>
      <c r="AN16" s="79"/>
      <c r="AO16" s="81"/>
      <c r="AP16" s="80"/>
      <c r="AQ16" s="79"/>
      <c r="AR16" s="79"/>
      <c r="AS16" s="79"/>
      <c r="AT16" s="79"/>
      <c r="AU16" s="79"/>
      <c r="AV16" s="81"/>
    </row>
    <row r="17" spans="1:48" s="9" customFormat="1" ht="20" customHeight="1" thickTop="1" thickBot="1" x14ac:dyDescent="0.4">
      <c r="A17" s="49"/>
      <c r="B17" s="62"/>
      <c r="C17" s="63"/>
      <c r="D17" s="63"/>
      <c r="E17" s="64"/>
      <c r="F17" s="65"/>
      <c r="G17" s="66"/>
      <c r="H17" s="66"/>
      <c r="I17" s="67"/>
      <c r="J17" s="68" t="str">
        <f t="shared" si="2"/>
        <v/>
      </c>
      <c r="K17" s="69" t="str">
        <f t="shared" si="3"/>
        <v/>
      </c>
      <c r="L17" s="69" t="str">
        <f t="shared" si="4"/>
        <v/>
      </c>
      <c r="M17" s="70"/>
      <c r="N17" s="71"/>
      <c r="O17" s="70"/>
      <c r="P17" s="70"/>
      <c r="Q17" s="70"/>
      <c r="R17" s="70"/>
      <c r="S17" s="70"/>
      <c r="T17" s="72"/>
      <c r="U17" s="71"/>
      <c r="V17" s="70"/>
      <c r="W17" s="70"/>
      <c r="X17" s="70"/>
      <c r="Y17" s="70"/>
      <c r="Z17" s="70"/>
      <c r="AA17" s="72"/>
      <c r="AB17" s="71"/>
      <c r="AC17" s="70"/>
      <c r="AD17" s="70"/>
      <c r="AE17" s="70"/>
      <c r="AF17" s="70"/>
      <c r="AG17" s="70"/>
      <c r="AH17" s="72"/>
      <c r="AI17" s="71"/>
      <c r="AJ17" s="70"/>
      <c r="AK17" s="70"/>
      <c r="AL17" s="70"/>
      <c r="AM17" s="70"/>
      <c r="AN17" s="70"/>
      <c r="AO17" s="72"/>
      <c r="AP17" s="71"/>
      <c r="AQ17" s="70"/>
      <c r="AR17" s="70"/>
      <c r="AS17" s="70"/>
      <c r="AT17" s="70"/>
      <c r="AU17" s="70"/>
      <c r="AV17" s="72"/>
    </row>
    <row r="18" spans="1:48" s="9" customFormat="1" ht="20" customHeight="1" thickTop="1" thickBot="1" x14ac:dyDescent="0.4">
      <c r="A18" s="49"/>
      <c r="B18" s="73"/>
      <c r="C18" s="74"/>
      <c r="D18" s="74"/>
      <c r="E18" s="75"/>
      <c r="F18" s="76"/>
      <c r="G18" s="77"/>
      <c r="H18" s="77"/>
      <c r="I18" s="78"/>
      <c r="J18" s="68" t="str">
        <f t="shared" si="2"/>
        <v/>
      </c>
      <c r="K18" s="69" t="str">
        <f t="shared" si="3"/>
        <v/>
      </c>
      <c r="L18" s="69" t="str">
        <f t="shared" si="4"/>
        <v/>
      </c>
      <c r="M18" s="79"/>
      <c r="N18" s="80"/>
      <c r="O18" s="79"/>
      <c r="P18" s="79"/>
      <c r="Q18" s="79"/>
      <c r="R18" s="79"/>
      <c r="S18" s="79"/>
      <c r="T18" s="81"/>
      <c r="U18" s="80"/>
      <c r="V18" s="79"/>
      <c r="W18" s="79"/>
      <c r="X18" s="79"/>
      <c r="Y18" s="79"/>
      <c r="Z18" s="79"/>
      <c r="AA18" s="81"/>
      <c r="AB18" s="80"/>
      <c r="AC18" s="79"/>
      <c r="AD18" s="79"/>
      <c r="AE18" s="79"/>
      <c r="AF18" s="79"/>
      <c r="AG18" s="79"/>
      <c r="AH18" s="81"/>
      <c r="AI18" s="80"/>
      <c r="AJ18" s="79"/>
      <c r="AK18" s="79"/>
      <c r="AL18" s="79"/>
      <c r="AM18" s="79"/>
      <c r="AN18" s="79"/>
      <c r="AO18" s="81"/>
      <c r="AP18" s="80"/>
      <c r="AQ18" s="79"/>
      <c r="AR18" s="79"/>
      <c r="AS18" s="79"/>
      <c r="AT18" s="79"/>
      <c r="AU18" s="79"/>
      <c r="AV18" s="81"/>
    </row>
    <row r="19" spans="1:48" s="9" customFormat="1" ht="20" customHeight="1" thickTop="1" thickBot="1" x14ac:dyDescent="0.4">
      <c r="A19" s="49"/>
      <c r="B19" s="62"/>
      <c r="C19" s="63"/>
      <c r="D19" s="63"/>
      <c r="E19" s="64"/>
      <c r="F19" s="65"/>
      <c r="G19" s="66"/>
      <c r="H19" s="66"/>
      <c r="I19" s="67"/>
      <c r="J19" s="68" t="str">
        <f t="shared" si="2"/>
        <v/>
      </c>
      <c r="K19" s="69" t="str">
        <f t="shared" si="3"/>
        <v/>
      </c>
      <c r="L19" s="69" t="str">
        <f t="shared" si="4"/>
        <v/>
      </c>
      <c r="M19" s="70"/>
      <c r="N19" s="71"/>
      <c r="O19" s="70"/>
      <c r="P19" s="70"/>
      <c r="Q19" s="70"/>
      <c r="R19" s="70"/>
      <c r="S19" s="70"/>
      <c r="T19" s="72"/>
      <c r="U19" s="71"/>
      <c r="V19" s="70"/>
      <c r="W19" s="70"/>
      <c r="X19" s="70"/>
      <c r="Y19" s="70"/>
      <c r="Z19" s="70"/>
      <c r="AA19" s="72"/>
      <c r="AB19" s="71"/>
      <c r="AC19" s="70"/>
      <c r="AD19" s="70"/>
      <c r="AE19" s="70"/>
      <c r="AF19" s="70"/>
      <c r="AG19" s="70"/>
      <c r="AH19" s="72"/>
      <c r="AI19" s="71"/>
      <c r="AJ19" s="70"/>
      <c r="AK19" s="70"/>
      <c r="AL19" s="70"/>
      <c r="AM19" s="70"/>
      <c r="AN19" s="70"/>
      <c r="AO19" s="72"/>
      <c r="AP19" s="71"/>
      <c r="AQ19" s="70"/>
      <c r="AR19" s="70"/>
      <c r="AS19" s="70"/>
      <c r="AT19" s="70"/>
      <c r="AU19" s="70"/>
      <c r="AV19" s="72"/>
    </row>
    <row r="20" spans="1:48" s="9" customFormat="1" ht="20" customHeight="1" thickTop="1" thickBot="1" x14ac:dyDescent="0.4">
      <c r="A20" s="49"/>
      <c r="B20" s="50"/>
      <c r="C20" s="51"/>
      <c r="D20" s="52"/>
      <c r="E20" s="53"/>
      <c r="F20" s="54"/>
      <c r="G20" s="55"/>
      <c r="H20" s="55"/>
      <c r="I20" s="56"/>
      <c r="J20" s="57" t="str">
        <f t="shared" si="2"/>
        <v/>
      </c>
      <c r="K20" s="58" t="str">
        <f t="shared" si="3"/>
        <v/>
      </c>
      <c r="L20" s="58" t="str">
        <f t="shared" si="4"/>
        <v/>
      </c>
      <c r="M20" s="59"/>
      <c r="N20" s="60"/>
      <c r="O20" s="59"/>
      <c r="P20" s="59"/>
      <c r="Q20" s="59"/>
      <c r="R20" s="59"/>
      <c r="S20" s="59"/>
      <c r="T20" s="61"/>
      <c r="U20" s="60"/>
      <c r="V20" s="59"/>
      <c r="W20" s="59"/>
      <c r="X20" s="59"/>
      <c r="Y20" s="59"/>
      <c r="Z20" s="59"/>
      <c r="AA20" s="61"/>
      <c r="AB20" s="60"/>
      <c r="AC20" s="59"/>
      <c r="AD20" s="59"/>
      <c r="AE20" s="59"/>
      <c r="AF20" s="59"/>
      <c r="AG20" s="59"/>
      <c r="AH20" s="61"/>
      <c r="AI20" s="60"/>
      <c r="AJ20" s="59"/>
      <c r="AK20" s="59"/>
      <c r="AL20" s="59"/>
      <c r="AM20" s="59"/>
      <c r="AN20" s="59"/>
      <c r="AO20" s="61"/>
      <c r="AP20" s="60"/>
      <c r="AQ20" s="59"/>
      <c r="AR20" s="59"/>
      <c r="AS20" s="59"/>
      <c r="AT20" s="59"/>
      <c r="AU20" s="59"/>
      <c r="AV20" s="61"/>
    </row>
    <row r="21" spans="1:48" s="9" customFormat="1" ht="20" customHeight="1" thickTop="1" thickBot="1" x14ac:dyDescent="0.4">
      <c r="A21" s="49"/>
      <c r="B21" s="62"/>
      <c r="C21" s="63"/>
      <c r="D21" s="63"/>
      <c r="E21" s="64"/>
      <c r="F21" s="65"/>
      <c r="G21" s="66"/>
      <c r="H21" s="66"/>
      <c r="I21" s="67"/>
      <c r="J21" s="68" t="str">
        <f t="shared" si="2"/>
        <v/>
      </c>
      <c r="K21" s="69" t="str">
        <f t="shared" si="3"/>
        <v/>
      </c>
      <c r="L21" s="69" t="str">
        <f t="shared" si="4"/>
        <v/>
      </c>
      <c r="M21" s="70"/>
      <c r="N21" s="71"/>
      <c r="O21" s="70"/>
      <c r="P21" s="70"/>
      <c r="Q21" s="70"/>
      <c r="R21" s="70"/>
      <c r="S21" s="70"/>
      <c r="T21" s="72"/>
      <c r="U21" s="71"/>
      <c r="V21" s="70"/>
      <c r="W21" s="70"/>
      <c r="X21" s="70"/>
      <c r="Y21" s="70"/>
      <c r="Z21" s="70"/>
      <c r="AA21" s="72"/>
      <c r="AB21" s="71"/>
      <c r="AC21" s="70"/>
      <c r="AD21" s="70"/>
      <c r="AE21" s="70"/>
      <c r="AF21" s="70"/>
      <c r="AG21" s="70"/>
      <c r="AH21" s="72"/>
      <c r="AI21" s="71"/>
      <c r="AJ21" s="70"/>
      <c r="AK21" s="70"/>
      <c r="AL21" s="70"/>
      <c r="AM21" s="70"/>
      <c r="AN21" s="70"/>
      <c r="AO21" s="72"/>
      <c r="AP21" s="71"/>
      <c r="AQ21" s="70"/>
      <c r="AR21" s="70"/>
      <c r="AS21" s="70"/>
      <c r="AT21" s="70"/>
      <c r="AU21" s="70"/>
      <c r="AV21" s="72"/>
    </row>
    <row r="22" spans="1:48" s="9" customFormat="1" ht="20" customHeight="1" thickTop="1" thickBot="1" x14ac:dyDescent="0.4">
      <c r="A22" s="49"/>
      <c r="B22" s="73"/>
      <c r="C22" s="74"/>
      <c r="D22" s="74"/>
      <c r="E22" s="75"/>
      <c r="F22" s="76"/>
      <c r="G22" s="77"/>
      <c r="H22" s="77"/>
      <c r="I22" s="78"/>
      <c r="J22" s="68" t="str">
        <f t="shared" si="2"/>
        <v/>
      </c>
      <c r="K22" s="69" t="str">
        <f t="shared" si="3"/>
        <v/>
      </c>
      <c r="L22" s="69" t="str">
        <f t="shared" si="4"/>
        <v/>
      </c>
      <c r="M22" s="79"/>
      <c r="N22" s="80"/>
      <c r="O22" s="79"/>
      <c r="P22" s="79"/>
      <c r="Q22" s="79"/>
      <c r="R22" s="79"/>
      <c r="S22" s="79"/>
      <c r="T22" s="81"/>
      <c r="U22" s="80"/>
      <c r="V22" s="79"/>
      <c r="W22" s="79"/>
      <c r="X22" s="79"/>
      <c r="Y22" s="79"/>
      <c r="Z22" s="79"/>
      <c r="AA22" s="81"/>
      <c r="AB22" s="80"/>
      <c r="AC22" s="79"/>
      <c r="AD22" s="79"/>
      <c r="AE22" s="79"/>
      <c r="AF22" s="79"/>
      <c r="AG22" s="79"/>
      <c r="AH22" s="81"/>
      <c r="AI22" s="80"/>
      <c r="AJ22" s="79"/>
      <c r="AK22" s="79"/>
      <c r="AL22" s="79"/>
      <c r="AM22" s="79"/>
      <c r="AN22" s="79"/>
      <c r="AO22" s="81"/>
      <c r="AP22" s="80"/>
      <c r="AQ22" s="79"/>
      <c r="AR22" s="79"/>
      <c r="AS22" s="79"/>
      <c r="AT22" s="79"/>
      <c r="AU22" s="79"/>
      <c r="AV22" s="81"/>
    </row>
    <row r="23" spans="1:48" s="9" customFormat="1" ht="20" customHeight="1" thickTop="1" thickBot="1" x14ac:dyDescent="0.4">
      <c r="A23" s="49"/>
      <c r="B23" s="62"/>
      <c r="C23" s="63"/>
      <c r="D23" s="63"/>
      <c r="E23" s="64"/>
      <c r="F23" s="65"/>
      <c r="G23" s="66"/>
      <c r="H23" s="66"/>
      <c r="I23" s="67"/>
      <c r="J23" s="68" t="str">
        <f t="shared" si="2"/>
        <v/>
      </c>
      <c r="K23" s="69" t="str">
        <f t="shared" si="3"/>
        <v/>
      </c>
      <c r="L23" s="69" t="str">
        <f t="shared" si="4"/>
        <v/>
      </c>
      <c r="M23" s="70"/>
      <c r="N23" s="71"/>
      <c r="O23" s="70"/>
      <c r="P23" s="70"/>
      <c r="Q23" s="70"/>
      <c r="R23" s="70"/>
      <c r="S23" s="70"/>
      <c r="T23" s="72"/>
      <c r="U23" s="71"/>
      <c r="V23" s="70"/>
      <c r="W23" s="70"/>
      <c r="X23" s="70"/>
      <c r="Y23" s="70"/>
      <c r="Z23" s="70"/>
      <c r="AA23" s="72"/>
      <c r="AB23" s="71"/>
      <c r="AC23" s="70"/>
      <c r="AD23" s="70"/>
      <c r="AE23" s="70"/>
      <c r="AF23" s="70"/>
      <c r="AG23" s="70"/>
      <c r="AH23" s="72"/>
      <c r="AI23" s="71"/>
      <c r="AJ23" s="70"/>
      <c r="AK23" s="70"/>
      <c r="AL23" s="70"/>
      <c r="AM23" s="70"/>
      <c r="AN23" s="70"/>
      <c r="AO23" s="72"/>
      <c r="AP23" s="71"/>
      <c r="AQ23" s="70"/>
      <c r="AR23" s="70"/>
      <c r="AS23" s="70"/>
      <c r="AT23" s="70"/>
      <c r="AU23" s="70"/>
      <c r="AV23" s="72"/>
    </row>
    <row r="24" spans="1:48" s="9" customFormat="1" ht="20" customHeight="1" thickTop="1" thickBot="1" x14ac:dyDescent="0.4">
      <c r="A24" s="49"/>
      <c r="B24" s="73"/>
      <c r="C24" s="74"/>
      <c r="D24" s="74"/>
      <c r="E24" s="75"/>
      <c r="F24" s="76"/>
      <c r="G24" s="77"/>
      <c r="H24" s="77"/>
      <c r="I24" s="78"/>
      <c r="J24" s="68" t="str">
        <f t="shared" si="2"/>
        <v/>
      </c>
      <c r="K24" s="69" t="str">
        <f t="shared" si="3"/>
        <v/>
      </c>
      <c r="L24" s="69" t="str">
        <f t="shared" si="4"/>
        <v/>
      </c>
      <c r="M24" s="79"/>
      <c r="N24" s="80"/>
      <c r="O24" s="79"/>
      <c r="P24" s="79"/>
      <c r="Q24" s="79"/>
      <c r="R24" s="79"/>
      <c r="S24" s="79"/>
      <c r="T24" s="81"/>
      <c r="U24" s="80"/>
      <c r="V24" s="79"/>
      <c r="W24" s="79"/>
      <c r="X24" s="79"/>
      <c r="Y24" s="79"/>
      <c r="Z24" s="79"/>
      <c r="AA24" s="81"/>
      <c r="AB24" s="80"/>
      <c r="AC24" s="79"/>
      <c r="AD24" s="79"/>
      <c r="AE24" s="79"/>
      <c r="AF24" s="79"/>
      <c r="AG24" s="79"/>
      <c r="AH24" s="81"/>
      <c r="AI24" s="80"/>
      <c r="AJ24" s="79"/>
      <c r="AK24" s="79"/>
      <c r="AL24" s="79"/>
      <c r="AM24" s="79"/>
      <c r="AN24" s="79"/>
      <c r="AO24" s="81"/>
      <c r="AP24" s="80"/>
      <c r="AQ24" s="79"/>
      <c r="AR24" s="79"/>
      <c r="AS24" s="79"/>
      <c r="AT24" s="79"/>
      <c r="AU24" s="79"/>
      <c r="AV24" s="81"/>
    </row>
    <row r="25" spans="1:48" s="9" customFormat="1" ht="20" customHeight="1" thickTop="1" thickBot="1" x14ac:dyDescent="0.4">
      <c r="A25" s="49"/>
      <c r="B25" s="62"/>
      <c r="C25" s="63"/>
      <c r="D25" s="63"/>
      <c r="E25" s="64"/>
      <c r="F25" s="65"/>
      <c r="G25" s="66"/>
      <c r="H25" s="66"/>
      <c r="I25" s="67"/>
      <c r="J25" s="68" t="str">
        <f t="shared" si="2"/>
        <v/>
      </c>
      <c r="K25" s="69" t="str">
        <f t="shared" si="3"/>
        <v/>
      </c>
      <c r="L25" s="69" t="str">
        <f t="shared" si="4"/>
        <v/>
      </c>
      <c r="M25" s="70"/>
      <c r="N25" s="71"/>
      <c r="O25" s="70"/>
      <c r="P25" s="70"/>
      <c r="Q25" s="70"/>
      <c r="R25" s="70"/>
      <c r="S25" s="70"/>
      <c r="T25" s="72"/>
      <c r="U25" s="71"/>
      <c r="V25" s="70"/>
      <c r="W25" s="70"/>
      <c r="X25" s="70"/>
      <c r="Y25" s="70"/>
      <c r="Z25" s="70"/>
      <c r="AA25" s="72"/>
      <c r="AB25" s="71"/>
      <c r="AC25" s="70"/>
      <c r="AD25" s="70"/>
      <c r="AE25" s="70"/>
      <c r="AF25" s="70"/>
      <c r="AG25" s="70"/>
      <c r="AH25" s="72"/>
      <c r="AI25" s="71"/>
      <c r="AJ25" s="70"/>
      <c r="AK25" s="70"/>
      <c r="AL25" s="70"/>
      <c r="AM25" s="70"/>
      <c r="AN25" s="70"/>
      <c r="AO25" s="72"/>
      <c r="AP25" s="71"/>
      <c r="AQ25" s="70"/>
      <c r="AR25" s="70"/>
      <c r="AS25" s="70"/>
      <c r="AT25" s="70"/>
      <c r="AU25" s="70"/>
      <c r="AV25" s="72"/>
    </row>
    <row r="26" spans="1:48" s="9" customFormat="1" ht="20" customHeight="1" thickTop="1" thickBot="1" x14ac:dyDescent="0.4">
      <c r="A26" s="49"/>
      <c r="B26" s="50"/>
      <c r="C26" s="51"/>
      <c r="D26" s="52"/>
      <c r="E26" s="53"/>
      <c r="F26" s="54"/>
      <c r="G26" s="55"/>
      <c r="H26" s="55"/>
      <c r="I26" s="56"/>
      <c r="J26" s="57" t="str">
        <f t="shared" si="2"/>
        <v/>
      </c>
      <c r="K26" s="58" t="str">
        <f t="shared" si="3"/>
        <v/>
      </c>
      <c r="L26" s="58" t="str">
        <f t="shared" si="4"/>
        <v/>
      </c>
      <c r="M26" s="59"/>
      <c r="N26" s="60"/>
      <c r="O26" s="59"/>
      <c r="P26" s="59"/>
      <c r="Q26" s="59"/>
      <c r="R26" s="59"/>
      <c r="S26" s="59"/>
      <c r="T26" s="61"/>
      <c r="U26" s="60"/>
      <c r="V26" s="59"/>
      <c r="W26" s="59"/>
      <c r="X26" s="59"/>
      <c r="Y26" s="59"/>
      <c r="Z26" s="59"/>
      <c r="AA26" s="61"/>
      <c r="AB26" s="60"/>
      <c r="AC26" s="59"/>
      <c r="AD26" s="59"/>
      <c r="AE26" s="59"/>
      <c r="AF26" s="59"/>
      <c r="AG26" s="59"/>
      <c r="AH26" s="61"/>
      <c r="AI26" s="60"/>
      <c r="AJ26" s="59"/>
      <c r="AK26" s="59"/>
      <c r="AL26" s="59"/>
      <c r="AM26" s="59"/>
      <c r="AN26" s="59"/>
      <c r="AO26" s="61"/>
      <c r="AP26" s="60"/>
      <c r="AQ26" s="59"/>
      <c r="AR26" s="59"/>
      <c r="AS26" s="59"/>
      <c r="AT26" s="59"/>
      <c r="AU26" s="59"/>
      <c r="AV26" s="61"/>
    </row>
    <row r="27" spans="1:48" s="9" customFormat="1" ht="20" customHeight="1" thickTop="1" thickBot="1" x14ac:dyDescent="0.4">
      <c r="A27" s="49"/>
      <c r="B27" s="62"/>
      <c r="C27" s="63"/>
      <c r="D27" s="63"/>
      <c r="E27" s="64"/>
      <c r="F27" s="65"/>
      <c r="G27" s="66"/>
      <c r="H27" s="66"/>
      <c r="I27" s="67"/>
      <c r="J27" s="68" t="str">
        <f t="shared" si="2"/>
        <v/>
      </c>
      <c r="K27" s="69" t="str">
        <f t="shared" si="3"/>
        <v/>
      </c>
      <c r="L27" s="69" t="str">
        <f t="shared" si="4"/>
        <v/>
      </c>
      <c r="M27" s="70"/>
      <c r="N27" s="71"/>
      <c r="O27" s="70"/>
      <c r="P27" s="70"/>
      <c r="Q27" s="70"/>
      <c r="R27" s="70"/>
      <c r="S27" s="70"/>
      <c r="T27" s="72"/>
      <c r="U27" s="71"/>
      <c r="V27" s="70"/>
      <c r="W27" s="70"/>
      <c r="X27" s="70"/>
      <c r="Y27" s="70"/>
      <c r="Z27" s="70"/>
      <c r="AA27" s="72"/>
      <c r="AB27" s="71"/>
      <c r="AC27" s="70"/>
      <c r="AD27" s="70"/>
      <c r="AE27" s="70"/>
      <c r="AF27" s="70"/>
      <c r="AG27" s="70"/>
      <c r="AH27" s="72"/>
      <c r="AI27" s="71"/>
      <c r="AJ27" s="70"/>
      <c r="AK27" s="70"/>
      <c r="AL27" s="70"/>
      <c r="AM27" s="70"/>
      <c r="AN27" s="70"/>
      <c r="AO27" s="72"/>
      <c r="AP27" s="71"/>
      <c r="AQ27" s="70"/>
      <c r="AR27" s="70"/>
      <c r="AS27" s="70"/>
      <c r="AT27" s="70"/>
      <c r="AU27" s="70"/>
      <c r="AV27" s="72"/>
    </row>
    <row r="28" spans="1:48" s="9" customFormat="1" ht="20" customHeight="1" thickTop="1" thickBot="1" x14ac:dyDescent="0.4">
      <c r="A28" s="49"/>
      <c r="B28" s="73"/>
      <c r="C28" s="74"/>
      <c r="D28" s="74"/>
      <c r="E28" s="75"/>
      <c r="F28" s="76"/>
      <c r="G28" s="77"/>
      <c r="H28" s="77"/>
      <c r="I28" s="78"/>
      <c r="J28" s="68" t="str">
        <f t="shared" si="2"/>
        <v/>
      </c>
      <c r="K28" s="69" t="str">
        <f t="shared" si="3"/>
        <v/>
      </c>
      <c r="L28" s="69" t="str">
        <f t="shared" si="4"/>
        <v/>
      </c>
      <c r="M28" s="79"/>
      <c r="N28" s="80"/>
      <c r="O28" s="79"/>
      <c r="P28" s="79"/>
      <c r="Q28" s="79"/>
      <c r="R28" s="79"/>
      <c r="S28" s="79"/>
      <c r="T28" s="81"/>
      <c r="U28" s="80"/>
      <c r="V28" s="79"/>
      <c r="W28" s="79"/>
      <c r="X28" s="79"/>
      <c r="Y28" s="79"/>
      <c r="Z28" s="79"/>
      <c r="AA28" s="81"/>
      <c r="AB28" s="80"/>
      <c r="AC28" s="79"/>
      <c r="AD28" s="79"/>
      <c r="AE28" s="79"/>
      <c r="AF28" s="79"/>
      <c r="AG28" s="79"/>
      <c r="AH28" s="81"/>
      <c r="AI28" s="80"/>
      <c r="AJ28" s="79"/>
      <c r="AK28" s="79"/>
      <c r="AL28" s="79"/>
      <c r="AM28" s="79"/>
      <c r="AN28" s="79"/>
      <c r="AO28" s="81"/>
      <c r="AP28" s="80"/>
      <c r="AQ28" s="79"/>
      <c r="AR28" s="79"/>
      <c r="AS28" s="79"/>
      <c r="AT28" s="79"/>
      <c r="AU28" s="79"/>
      <c r="AV28" s="81"/>
    </row>
    <row r="29" spans="1:48" s="9" customFormat="1" ht="20" customHeight="1" thickTop="1" thickBot="1" x14ac:dyDescent="0.4">
      <c r="A29" s="49"/>
      <c r="B29" s="62"/>
      <c r="C29" s="63"/>
      <c r="D29" s="63"/>
      <c r="E29" s="64"/>
      <c r="F29" s="65"/>
      <c r="G29" s="66"/>
      <c r="H29" s="66"/>
      <c r="I29" s="67"/>
      <c r="J29" s="68" t="str">
        <f t="shared" si="2"/>
        <v/>
      </c>
      <c r="K29" s="69" t="str">
        <f t="shared" si="3"/>
        <v/>
      </c>
      <c r="L29" s="69" t="str">
        <f t="shared" si="4"/>
        <v/>
      </c>
      <c r="M29" s="70"/>
      <c r="N29" s="71"/>
      <c r="O29" s="70"/>
      <c r="P29" s="70"/>
      <c r="Q29" s="70"/>
      <c r="R29" s="70"/>
      <c r="S29" s="70"/>
      <c r="T29" s="72"/>
      <c r="U29" s="71"/>
      <c r="V29" s="70"/>
      <c r="W29" s="70"/>
      <c r="X29" s="70"/>
      <c r="Y29" s="70"/>
      <c r="Z29" s="70"/>
      <c r="AA29" s="72"/>
      <c r="AB29" s="71"/>
      <c r="AC29" s="70"/>
      <c r="AD29" s="70"/>
      <c r="AE29" s="70"/>
      <c r="AF29" s="70"/>
      <c r="AG29" s="70"/>
      <c r="AH29" s="72"/>
      <c r="AI29" s="71"/>
      <c r="AJ29" s="70"/>
      <c r="AK29" s="70"/>
      <c r="AL29" s="70"/>
      <c r="AM29" s="70"/>
      <c r="AN29" s="70"/>
      <c r="AO29" s="72"/>
      <c r="AP29" s="71"/>
      <c r="AQ29" s="70"/>
      <c r="AR29" s="70"/>
      <c r="AS29" s="70"/>
      <c r="AT29" s="70"/>
      <c r="AU29" s="70"/>
      <c r="AV29" s="72"/>
    </row>
    <row r="30" spans="1:48" s="9" customFormat="1" ht="20" customHeight="1" thickTop="1" thickBot="1" x14ac:dyDescent="0.4">
      <c r="A30" s="49"/>
      <c r="B30" s="73"/>
      <c r="C30" s="74"/>
      <c r="D30" s="74"/>
      <c r="E30" s="75"/>
      <c r="F30" s="76"/>
      <c r="G30" s="77"/>
      <c r="H30" s="77"/>
      <c r="I30" s="78"/>
      <c r="J30" s="68" t="str">
        <f t="shared" si="2"/>
        <v/>
      </c>
      <c r="K30" s="69" t="str">
        <f t="shared" si="3"/>
        <v/>
      </c>
      <c r="L30" s="69" t="str">
        <f t="shared" si="4"/>
        <v/>
      </c>
      <c r="M30" s="79"/>
      <c r="N30" s="80"/>
      <c r="O30" s="79"/>
      <c r="P30" s="79"/>
      <c r="Q30" s="79"/>
      <c r="R30" s="79"/>
      <c r="S30" s="79"/>
      <c r="T30" s="81"/>
      <c r="U30" s="80"/>
      <c r="V30" s="79"/>
      <c r="W30" s="79"/>
      <c r="X30" s="79"/>
      <c r="Y30" s="79"/>
      <c r="Z30" s="79"/>
      <c r="AA30" s="81"/>
      <c r="AB30" s="80"/>
      <c r="AC30" s="79"/>
      <c r="AD30" s="79"/>
      <c r="AE30" s="79"/>
      <c r="AF30" s="79"/>
      <c r="AG30" s="79"/>
      <c r="AH30" s="81"/>
      <c r="AI30" s="80"/>
      <c r="AJ30" s="79"/>
      <c r="AK30" s="79"/>
      <c r="AL30" s="79"/>
      <c r="AM30" s="79"/>
      <c r="AN30" s="79"/>
      <c r="AO30" s="81"/>
      <c r="AP30" s="80"/>
      <c r="AQ30" s="79"/>
      <c r="AR30" s="79"/>
      <c r="AS30" s="79"/>
      <c r="AT30" s="79"/>
      <c r="AU30" s="79"/>
      <c r="AV30" s="81"/>
    </row>
    <row r="31" spans="1:48" s="9" customFormat="1" ht="20" customHeight="1" thickTop="1" thickBot="1" x14ac:dyDescent="0.4">
      <c r="A31" s="49"/>
      <c r="B31" s="62"/>
      <c r="C31" s="63"/>
      <c r="D31" s="63"/>
      <c r="E31" s="64"/>
      <c r="F31" s="65"/>
      <c r="G31" s="66"/>
      <c r="H31" s="66"/>
      <c r="I31" s="67"/>
      <c r="J31" s="68" t="str">
        <f t="shared" si="2"/>
        <v/>
      </c>
      <c r="K31" s="69" t="str">
        <f t="shared" si="3"/>
        <v/>
      </c>
      <c r="L31" s="69" t="str">
        <f t="shared" si="4"/>
        <v/>
      </c>
      <c r="M31" s="70"/>
      <c r="N31" s="71"/>
      <c r="O31" s="70"/>
      <c r="P31" s="70"/>
      <c r="Q31" s="70"/>
      <c r="R31" s="70"/>
      <c r="S31" s="70"/>
      <c r="T31" s="72"/>
      <c r="U31" s="71"/>
      <c r="V31" s="70"/>
      <c r="W31" s="70"/>
      <c r="X31" s="70"/>
      <c r="Y31" s="70"/>
      <c r="Z31" s="70"/>
      <c r="AA31" s="72"/>
      <c r="AB31" s="71"/>
      <c r="AC31" s="70"/>
      <c r="AD31" s="70"/>
      <c r="AE31" s="70"/>
      <c r="AF31" s="70"/>
      <c r="AG31" s="70"/>
      <c r="AH31" s="72"/>
      <c r="AI31" s="71"/>
      <c r="AJ31" s="70"/>
      <c r="AK31" s="70"/>
      <c r="AL31" s="70"/>
      <c r="AM31" s="70"/>
      <c r="AN31" s="70"/>
      <c r="AO31" s="72"/>
      <c r="AP31" s="71"/>
      <c r="AQ31" s="70"/>
      <c r="AR31" s="70"/>
      <c r="AS31" s="70"/>
      <c r="AT31" s="70"/>
      <c r="AU31" s="70"/>
      <c r="AV31" s="72"/>
    </row>
    <row r="32" spans="1:48" s="9" customFormat="1" ht="20" customHeight="1" thickTop="1" thickBot="1" x14ac:dyDescent="0.4">
      <c r="A32" s="49"/>
      <c r="B32" s="50"/>
      <c r="C32" s="51"/>
      <c r="D32" s="52"/>
      <c r="E32" s="53"/>
      <c r="F32" s="54"/>
      <c r="G32" s="55"/>
      <c r="H32" s="55"/>
      <c r="I32" s="56"/>
      <c r="J32" s="57" t="str">
        <f t="shared" si="2"/>
        <v/>
      </c>
      <c r="K32" s="58" t="str">
        <f t="shared" si="3"/>
        <v/>
      </c>
      <c r="L32" s="58" t="str">
        <f t="shared" si="4"/>
        <v/>
      </c>
      <c r="M32" s="59"/>
      <c r="N32" s="60"/>
      <c r="O32" s="59"/>
      <c r="P32" s="59"/>
      <c r="Q32" s="59"/>
      <c r="R32" s="59"/>
      <c r="S32" s="59"/>
      <c r="T32" s="61"/>
      <c r="U32" s="60"/>
      <c r="V32" s="59"/>
      <c r="W32" s="59"/>
      <c r="X32" s="59"/>
      <c r="Y32" s="59"/>
      <c r="Z32" s="59"/>
      <c r="AA32" s="61"/>
      <c r="AB32" s="60"/>
      <c r="AC32" s="59"/>
      <c r="AD32" s="59"/>
      <c r="AE32" s="59"/>
      <c r="AF32" s="59"/>
      <c r="AG32" s="59"/>
      <c r="AH32" s="61"/>
      <c r="AI32" s="60"/>
      <c r="AJ32" s="59"/>
      <c r="AK32" s="59"/>
      <c r="AL32" s="59"/>
      <c r="AM32" s="59"/>
      <c r="AN32" s="59"/>
      <c r="AO32" s="61"/>
      <c r="AP32" s="60"/>
      <c r="AQ32" s="59"/>
      <c r="AR32" s="59"/>
      <c r="AS32" s="59"/>
      <c r="AT32" s="59"/>
      <c r="AU32" s="59"/>
      <c r="AV32" s="61"/>
    </row>
    <row r="33" spans="1:48" s="9" customFormat="1" ht="20" customHeight="1" thickTop="1" thickBot="1" x14ac:dyDescent="0.4">
      <c r="A33" s="49"/>
      <c r="B33" s="73"/>
      <c r="C33" s="74"/>
      <c r="D33" s="74"/>
      <c r="E33" s="75"/>
      <c r="F33" s="76"/>
      <c r="G33" s="77"/>
      <c r="H33" s="77"/>
      <c r="I33" s="78"/>
      <c r="J33" s="68" t="str">
        <f t="shared" si="2"/>
        <v/>
      </c>
      <c r="K33" s="69" t="str">
        <f t="shared" si="3"/>
        <v/>
      </c>
      <c r="L33" s="69" t="str">
        <f t="shared" si="4"/>
        <v/>
      </c>
      <c r="M33" s="79"/>
      <c r="N33" s="80"/>
      <c r="O33" s="79"/>
      <c r="P33" s="79"/>
      <c r="Q33" s="79"/>
      <c r="R33" s="79"/>
      <c r="S33" s="79"/>
      <c r="T33" s="81"/>
      <c r="U33" s="80"/>
      <c r="V33" s="79"/>
      <c r="W33" s="79"/>
      <c r="X33" s="79"/>
      <c r="Y33" s="79"/>
      <c r="Z33" s="79"/>
      <c r="AA33" s="81"/>
      <c r="AB33" s="80"/>
      <c r="AC33" s="79"/>
      <c r="AD33" s="79"/>
      <c r="AE33" s="79"/>
      <c r="AF33" s="79"/>
      <c r="AG33" s="79"/>
      <c r="AH33" s="81"/>
      <c r="AI33" s="80"/>
      <c r="AJ33" s="79"/>
      <c r="AK33" s="79"/>
      <c r="AL33" s="79"/>
      <c r="AM33" s="79"/>
      <c r="AN33" s="79"/>
      <c r="AO33" s="81"/>
      <c r="AP33" s="80"/>
      <c r="AQ33" s="79"/>
      <c r="AR33" s="79"/>
      <c r="AS33" s="79"/>
      <c r="AT33" s="79"/>
      <c r="AU33" s="79"/>
      <c r="AV33" s="81"/>
    </row>
    <row r="34" spans="1:48" s="9" customFormat="1" ht="20" customHeight="1" thickTop="1" thickBot="1" x14ac:dyDescent="0.4">
      <c r="A34" s="49"/>
      <c r="B34" s="62"/>
      <c r="C34" s="63"/>
      <c r="D34" s="63"/>
      <c r="E34" s="64"/>
      <c r="F34" s="65"/>
      <c r="G34" s="66"/>
      <c r="H34" s="66"/>
      <c r="I34" s="67"/>
      <c r="J34" s="68" t="str">
        <f t="shared" si="2"/>
        <v/>
      </c>
      <c r="K34" s="69" t="str">
        <f t="shared" si="3"/>
        <v/>
      </c>
      <c r="L34" s="69" t="str">
        <f t="shared" si="4"/>
        <v/>
      </c>
      <c r="M34" s="70"/>
      <c r="N34" s="71"/>
      <c r="O34" s="70"/>
      <c r="P34" s="70"/>
      <c r="Q34" s="70"/>
      <c r="R34" s="70"/>
      <c r="S34" s="70"/>
      <c r="T34" s="72"/>
      <c r="U34" s="71"/>
      <c r="V34" s="70"/>
      <c r="W34" s="70"/>
      <c r="X34" s="70"/>
      <c r="Y34" s="70"/>
      <c r="Z34" s="70"/>
      <c r="AA34" s="72"/>
      <c r="AB34" s="71"/>
      <c r="AC34" s="70"/>
      <c r="AD34" s="70"/>
      <c r="AE34" s="70"/>
      <c r="AF34" s="70"/>
      <c r="AG34" s="70"/>
      <c r="AH34" s="72"/>
      <c r="AI34" s="71"/>
      <c r="AJ34" s="70"/>
      <c r="AK34" s="70"/>
      <c r="AL34" s="70"/>
      <c r="AM34" s="70"/>
      <c r="AN34" s="70"/>
      <c r="AO34" s="72"/>
      <c r="AP34" s="71"/>
      <c r="AQ34" s="70"/>
      <c r="AR34" s="70"/>
      <c r="AS34" s="70"/>
      <c r="AT34" s="70"/>
      <c r="AU34" s="70"/>
      <c r="AV34" s="72"/>
    </row>
    <row r="35" spans="1:48" s="9" customFormat="1" ht="20" customHeight="1" thickTop="1" thickBot="1" x14ac:dyDescent="0.4">
      <c r="A35" s="49"/>
      <c r="B35" s="73"/>
      <c r="C35" s="74"/>
      <c r="D35" s="74"/>
      <c r="E35" s="75"/>
      <c r="F35" s="76"/>
      <c r="G35" s="77"/>
      <c r="H35" s="77"/>
      <c r="I35" s="78"/>
      <c r="J35" s="68" t="str">
        <f t="shared" si="2"/>
        <v/>
      </c>
      <c r="K35" s="69" t="str">
        <f t="shared" si="3"/>
        <v/>
      </c>
      <c r="L35" s="69" t="str">
        <f t="shared" si="4"/>
        <v/>
      </c>
      <c r="M35" s="79"/>
      <c r="N35" s="80"/>
      <c r="O35" s="79"/>
      <c r="P35" s="79"/>
      <c r="Q35" s="79"/>
      <c r="R35" s="79"/>
      <c r="S35" s="79"/>
      <c r="T35" s="81"/>
      <c r="U35" s="80"/>
      <c r="V35" s="79"/>
      <c r="W35" s="79"/>
      <c r="X35" s="79"/>
      <c r="Y35" s="79"/>
      <c r="Z35" s="79"/>
      <c r="AA35" s="81"/>
      <c r="AB35" s="80"/>
      <c r="AC35" s="79"/>
      <c r="AD35" s="79"/>
      <c r="AE35" s="79"/>
      <c r="AF35" s="79"/>
      <c r="AG35" s="79"/>
      <c r="AH35" s="81"/>
      <c r="AI35" s="80"/>
      <c r="AJ35" s="79"/>
      <c r="AK35" s="79"/>
      <c r="AL35" s="79"/>
      <c r="AM35" s="79"/>
      <c r="AN35" s="79"/>
      <c r="AO35" s="81"/>
      <c r="AP35" s="80"/>
      <c r="AQ35" s="79"/>
      <c r="AR35" s="79"/>
      <c r="AS35" s="79"/>
      <c r="AT35" s="79"/>
      <c r="AU35" s="79"/>
      <c r="AV35" s="81"/>
    </row>
    <row r="36" spans="1:48" s="9" customFormat="1" ht="20" customHeight="1" thickTop="1" thickBot="1" x14ac:dyDescent="0.4">
      <c r="A36" s="49"/>
      <c r="B36" s="62"/>
      <c r="C36" s="63"/>
      <c r="D36" s="63"/>
      <c r="E36" s="64"/>
      <c r="F36" s="65"/>
      <c r="G36" s="66"/>
      <c r="H36" s="66"/>
      <c r="I36" s="67"/>
      <c r="J36" s="68" t="str">
        <f t="shared" si="2"/>
        <v/>
      </c>
      <c r="K36" s="69" t="str">
        <f t="shared" si="3"/>
        <v/>
      </c>
      <c r="L36" s="69" t="str">
        <f t="shared" si="4"/>
        <v/>
      </c>
      <c r="M36" s="70"/>
      <c r="N36" s="71"/>
      <c r="O36" s="70"/>
      <c r="P36" s="70"/>
      <c r="Q36" s="70"/>
      <c r="R36" s="70"/>
      <c r="S36" s="70"/>
      <c r="T36" s="72"/>
      <c r="U36" s="71"/>
      <c r="V36" s="70"/>
      <c r="W36" s="70"/>
      <c r="X36" s="70"/>
      <c r="Y36" s="70"/>
      <c r="Z36" s="70"/>
      <c r="AA36" s="72"/>
      <c r="AB36" s="71"/>
      <c r="AC36" s="70"/>
      <c r="AD36" s="70"/>
      <c r="AE36" s="70"/>
      <c r="AF36" s="70"/>
      <c r="AG36" s="70"/>
      <c r="AH36" s="72"/>
      <c r="AI36" s="71"/>
      <c r="AJ36" s="70"/>
      <c r="AK36" s="70"/>
      <c r="AL36" s="70"/>
      <c r="AM36" s="70"/>
      <c r="AN36" s="70"/>
      <c r="AO36" s="72"/>
      <c r="AP36" s="71"/>
      <c r="AQ36" s="70"/>
      <c r="AR36" s="70"/>
      <c r="AS36" s="70"/>
      <c r="AT36" s="70"/>
      <c r="AU36" s="70"/>
      <c r="AV36" s="72"/>
    </row>
    <row r="37" spans="1:48" s="9" customFormat="1" ht="20" customHeight="1" thickTop="1" thickBot="1" x14ac:dyDescent="0.4">
      <c r="A37" s="49"/>
      <c r="B37" s="73"/>
      <c r="C37" s="74"/>
      <c r="D37" s="74"/>
      <c r="E37" s="75"/>
      <c r="F37" s="76"/>
      <c r="G37" s="77"/>
      <c r="H37" s="77"/>
      <c r="I37" s="78"/>
      <c r="J37" s="68" t="str">
        <f t="shared" si="2"/>
        <v/>
      </c>
      <c r="K37" s="69" t="str">
        <f t="shared" si="3"/>
        <v/>
      </c>
      <c r="L37" s="69" t="str">
        <f t="shared" si="4"/>
        <v/>
      </c>
      <c r="M37" s="79"/>
      <c r="N37" s="80"/>
      <c r="O37" s="79"/>
      <c r="P37" s="79"/>
      <c r="Q37" s="79"/>
      <c r="R37" s="79"/>
      <c r="S37" s="79"/>
      <c r="T37" s="81"/>
      <c r="U37" s="80"/>
      <c r="V37" s="79"/>
      <c r="W37" s="79"/>
      <c r="X37" s="79"/>
      <c r="Y37" s="79"/>
      <c r="Z37" s="79"/>
      <c r="AA37" s="81"/>
      <c r="AB37" s="80"/>
      <c r="AC37" s="79"/>
      <c r="AD37" s="79"/>
      <c r="AE37" s="79"/>
      <c r="AF37" s="79"/>
      <c r="AG37" s="79"/>
      <c r="AH37" s="81"/>
      <c r="AI37" s="80"/>
      <c r="AJ37" s="79"/>
      <c r="AK37" s="79"/>
      <c r="AL37" s="79"/>
      <c r="AM37" s="79"/>
      <c r="AN37" s="79"/>
      <c r="AO37" s="81"/>
      <c r="AP37" s="80"/>
      <c r="AQ37" s="79"/>
      <c r="AR37" s="79"/>
      <c r="AS37" s="79"/>
      <c r="AT37" s="79"/>
      <c r="AU37" s="79"/>
      <c r="AV37" s="81"/>
    </row>
    <row r="38" spans="1:48" s="9" customFormat="1" ht="20" customHeight="1" thickTop="1" thickBot="1" x14ac:dyDescent="0.4">
      <c r="A38" s="49"/>
      <c r="B38" s="50"/>
      <c r="C38" s="51"/>
      <c r="D38" s="52"/>
      <c r="E38" s="53"/>
      <c r="F38" s="54"/>
      <c r="G38" s="55"/>
      <c r="H38" s="55"/>
      <c r="I38" s="56"/>
      <c r="J38" s="57" t="str">
        <f t="shared" si="2"/>
        <v/>
      </c>
      <c r="K38" s="58" t="str">
        <f t="shared" si="3"/>
        <v/>
      </c>
      <c r="L38" s="58" t="str">
        <f t="shared" si="4"/>
        <v/>
      </c>
      <c r="M38" s="59"/>
      <c r="N38" s="60"/>
      <c r="O38" s="59"/>
      <c r="P38" s="59"/>
      <c r="Q38" s="59"/>
      <c r="R38" s="59"/>
      <c r="S38" s="59"/>
      <c r="T38" s="61"/>
      <c r="U38" s="60"/>
      <c r="V38" s="59"/>
      <c r="W38" s="59"/>
      <c r="X38" s="59"/>
      <c r="Y38" s="59"/>
      <c r="Z38" s="59"/>
      <c r="AA38" s="61"/>
      <c r="AB38" s="60"/>
      <c r="AC38" s="59"/>
      <c r="AD38" s="59"/>
      <c r="AE38" s="59"/>
      <c r="AF38" s="59"/>
      <c r="AG38" s="59"/>
      <c r="AH38" s="61"/>
      <c r="AI38" s="60"/>
      <c r="AJ38" s="59"/>
      <c r="AK38" s="59"/>
      <c r="AL38" s="59"/>
      <c r="AM38" s="59"/>
      <c r="AN38" s="59"/>
      <c r="AO38" s="61"/>
      <c r="AP38" s="60"/>
      <c r="AQ38" s="59"/>
      <c r="AR38" s="59"/>
      <c r="AS38" s="59"/>
      <c r="AT38" s="59"/>
      <c r="AU38" s="59"/>
      <c r="AV38" s="61"/>
    </row>
    <row r="39" spans="1:48" s="9" customFormat="1" ht="20" customHeight="1" thickTop="1" thickBot="1" x14ac:dyDescent="0.4">
      <c r="A39" s="49"/>
      <c r="B39" s="73"/>
      <c r="C39" s="74"/>
      <c r="D39" s="74"/>
      <c r="E39" s="75"/>
      <c r="F39" s="76"/>
      <c r="G39" s="77"/>
      <c r="H39" s="77"/>
      <c r="I39" s="78"/>
      <c r="J39" s="68" t="str">
        <f t="shared" si="2"/>
        <v/>
      </c>
      <c r="K39" s="69" t="str">
        <f t="shared" si="3"/>
        <v/>
      </c>
      <c r="L39" s="69" t="str">
        <f t="shared" si="4"/>
        <v/>
      </c>
      <c r="M39" s="79"/>
      <c r="N39" s="80"/>
      <c r="O39" s="79"/>
      <c r="P39" s="79"/>
      <c r="Q39" s="79"/>
      <c r="R39" s="79"/>
      <c r="S39" s="79"/>
      <c r="T39" s="81"/>
      <c r="U39" s="80"/>
      <c r="V39" s="79"/>
      <c r="W39" s="79"/>
      <c r="X39" s="79"/>
      <c r="Y39" s="79"/>
      <c r="Z39" s="79"/>
      <c r="AA39" s="81"/>
      <c r="AB39" s="80"/>
      <c r="AC39" s="79"/>
      <c r="AD39" s="79"/>
      <c r="AE39" s="79"/>
      <c r="AF39" s="79"/>
      <c r="AG39" s="79"/>
      <c r="AH39" s="81"/>
      <c r="AI39" s="80"/>
      <c r="AJ39" s="79"/>
      <c r="AK39" s="79"/>
      <c r="AL39" s="79"/>
      <c r="AM39" s="79"/>
      <c r="AN39" s="79"/>
      <c r="AO39" s="81"/>
      <c r="AP39" s="80"/>
      <c r="AQ39" s="79"/>
      <c r="AR39" s="79"/>
      <c r="AS39" s="79"/>
      <c r="AT39" s="79"/>
      <c r="AU39" s="79"/>
      <c r="AV39" s="81"/>
    </row>
    <row r="40" spans="1:48" s="9" customFormat="1" ht="20" customHeight="1" thickTop="1" thickBot="1" x14ac:dyDescent="0.4">
      <c r="A40" s="49"/>
      <c r="B40" s="62"/>
      <c r="C40" s="63"/>
      <c r="D40" s="63"/>
      <c r="E40" s="64"/>
      <c r="F40" s="65"/>
      <c r="G40" s="66"/>
      <c r="H40" s="66"/>
      <c r="I40" s="67"/>
      <c r="J40" s="68" t="str">
        <f t="shared" si="2"/>
        <v/>
      </c>
      <c r="K40" s="69" t="str">
        <f t="shared" si="3"/>
        <v/>
      </c>
      <c r="L40" s="69" t="str">
        <f t="shared" si="4"/>
        <v/>
      </c>
      <c r="M40" s="70"/>
      <c r="N40" s="71"/>
      <c r="O40" s="70"/>
      <c r="P40" s="70"/>
      <c r="Q40" s="70"/>
      <c r="R40" s="70"/>
      <c r="S40" s="70"/>
      <c r="T40" s="72"/>
      <c r="U40" s="71"/>
      <c r="V40" s="70"/>
      <c r="W40" s="70"/>
      <c r="X40" s="70"/>
      <c r="Y40" s="70"/>
      <c r="Z40" s="70"/>
      <c r="AA40" s="72"/>
      <c r="AB40" s="71"/>
      <c r="AC40" s="70"/>
      <c r="AD40" s="70"/>
      <c r="AE40" s="70"/>
      <c r="AF40" s="70"/>
      <c r="AG40" s="70"/>
      <c r="AH40" s="72"/>
      <c r="AI40" s="71"/>
      <c r="AJ40" s="70"/>
      <c r="AK40" s="70"/>
      <c r="AL40" s="70"/>
      <c r="AM40" s="70"/>
      <c r="AN40" s="70"/>
      <c r="AO40" s="72"/>
      <c r="AP40" s="71"/>
      <c r="AQ40" s="70"/>
      <c r="AR40" s="70"/>
      <c r="AS40" s="70"/>
      <c r="AT40" s="70"/>
      <c r="AU40" s="70"/>
      <c r="AV40" s="72"/>
    </row>
    <row r="41" spans="1:48" s="9" customFormat="1" ht="20" customHeight="1" thickTop="1" thickBot="1" x14ac:dyDescent="0.4">
      <c r="A41" s="49"/>
      <c r="B41" s="73"/>
      <c r="C41" s="74"/>
      <c r="D41" s="74"/>
      <c r="E41" s="75"/>
      <c r="F41" s="76"/>
      <c r="G41" s="77"/>
      <c r="H41" s="77"/>
      <c r="I41" s="78"/>
      <c r="J41" s="68" t="str">
        <f t="shared" si="2"/>
        <v/>
      </c>
      <c r="K41" s="69" t="str">
        <f t="shared" si="3"/>
        <v/>
      </c>
      <c r="L41" s="69" t="str">
        <f t="shared" si="4"/>
        <v/>
      </c>
      <c r="M41" s="79"/>
      <c r="N41" s="80"/>
      <c r="O41" s="79"/>
      <c r="P41" s="79"/>
      <c r="Q41" s="79"/>
      <c r="R41" s="79"/>
      <c r="S41" s="79"/>
      <c r="T41" s="81"/>
      <c r="U41" s="80"/>
      <c r="V41" s="79"/>
      <c r="W41" s="79"/>
      <c r="X41" s="79"/>
      <c r="Y41" s="79"/>
      <c r="Z41" s="79"/>
      <c r="AA41" s="81"/>
      <c r="AB41" s="80"/>
      <c r="AC41" s="79"/>
      <c r="AD41" s="79"/>
      <c r="AE41" s="79"/>
      <c r="AF41" s="79"/>
      <c r="AG41" s="79"/>
      <c r="AH41" s="81"/>
      <c r="AI41" s="80"/>
      <c r="AJ41" s="79"/>
      <c r="AK41" s="79"/>
      <c r="AL41" s="79"/>
      <c r="AM41" s="79"/>
      <c r="AN41" s="79"/>
      <c r="AO41" s="81"/>
      <c r="AP41" s="80"/>
      <c r="AQ41" s="79"/>
      <c r="AR41" s="79"/>
      <c r="AS41" s="79"/>
      <c r="AT41" s="79"/>
      <c r="AU41" s="79"/>
      <c r="AV41" s="81"/>
    </row>
    <row r="42" spans="1:48" s="9" customFormat="1" ht="20" customHeight="1" thickTop="1" thickBot="1" x14ac:dyDescent="0.4">
      <c r="A42" s="49"/>
      <c r="B42" s="82"/>
      <c r="C42" s="83"/>
      <c r="D42" s="83"/>
      <c r="E42" s="84"/>
      <c r="F42" s="85"/>
      <c r="G42" s="86"/>
      <c r="H42" s="86"/>
      <c r="I42" s="87"/>
      <c r="J42" s="88" t="str">
        <f t="shared" si="2"/>
        <v/>
      </c>
      <c r="K42" s="89" t="str">
        <f t="shared" si="3"/>
        <v/>
      </c>
      <c r="L42" s="89" t="str">
        <f t="shared" si="4"/>
        <v/>
      </c>
      <c r="M42" s="90"/>
      <c r="N42" s="91"/>
      <c r="O42" s="90"/>
      <c r="P42" s="90"/>
      <c r="Q42" s="90"/>
      <c r="R42" s="90"/>
      <c r="S42" s="90"/>
      <c r="T42" s="92"/>
      <c r="U42" s="91"/>
      <c r="V42" s="90"/>
      <c r="W42" s="90"/>
      <c r="X42" s="90"/>
      <c r="Y42" s="90"/>
      <c r="Z42" s="90"/>
      <c r="AA42" s="92"/>
      <c r="AB42" s="91"/>
      <c r="AC42" s="90"/>
      <c r="AD42" s="90"/>
      <c r="AE42" s="90"/>
      <c r="AF42" s="90"/>
      <c r="AG42" s="90"/>
      <c r="AH42" s="92"/>
      <c r="AI42" s="91"/>
      <c r="AJ42" s="90"/>
      <c r="AK42" s="90"/>
      <c r="AL42" s="90"/>
      <c r="AM42" s="90"/>
      <c r="AN42" s="90"/>
      <c r="AO42" s="92"/>
      <c r="AP42" s="91"/>
      <c r="AQ42" s="90"/>
      <c r="AR42" s="90"/>
      <c r="AS42" s="90"/>
      <c r="AT42" s="90"/>
      <c r="AU42" s="90"/>
      <c r="AV42" s="92"/>
    </row>
    <row r="43" spans="1:48" s="9" customFormat="1" ht="20" customHeight="1" thickTop="1" x14ac:dyDescent="0.35">
      <c r="A43" s="49"/>
      <c r="B43" s="93"/>
      <c r="C43" s="94"/>
      <c r="D43" s="94"/>
      <c r="E43" s="95"/>
      <c r="F43" s="96"/>
      <c r="G43" s="97"/>
      <c r="H43" s="97"/>
      <c r="I43" s="98"/>
      <c r="J43" s="99" t="str">
        <f t="shared" si="2"/>
        <v/>
      </c>
      <c r="K43" s="100" t="str">
        <f t="shared" si="3"/>
        <v/>
      </c>
      <c r="L43" s="100" t="str">
        <f t="shared" si="4"/>
        <v/>
      </c>
      <c r="M43" s="101"/>
      <c r="N43" s="102"/>
      <c r="O43" s="101"/>
      <c r="P43" s="101"/>
      <c r="Q43" s="101"/>
      <c r="R43" s="101"/>
      <c r="S43" s="101"/>
      <c r="T43" s="103"/>
      <c r="U43" s="102"/>
      <c r="V43" s="101"/>
      <c r="W43" s="101"/>
      <c r="X43" s="101"/>
      <c r="Y43" s="101"/>
      <c r="Z43" s="101"/>
      <c r="AA43" s="103"/>
      <c r="AB43" s="102"/>
      <c r="AC43" s="101"/>
      <c r="AD43" s="101"/>
      <c r="AE43" s="101"/>
      <c r="AF43" s="101"/>
      <c r="AG43" s="101"/>
      <c r="AH43" s="103"/>
      <c r="AI43" s="102"/>
      <c r="AJ43" s="101"/>
      <c r="AK43" s="101"/>
      <c r="AL43" s="101"/>
      <c r="AM43" s="101"/>
      <c r="AN43" s="101"/>
      <c r="AO43" s="103"/>
      <c r="AP43" s="102"/>
      <c r="AQ43" s="101"/>
      <c r="AR43" s="101"/>
      <c r="AS43" s="101"/>
      <c r="AT43" s="101"/>
      <c r="AU43" s="101"/>
      <c r="AV43" s="103"/>
    </row>
    <row r="44" spans="1:48" s="9" customFormat="1" ht="20" customHeight="1" x14ac:dyDescent="0.35">
      <c r="A44" s="49"/>
      <c r="H44" s="104"/>
      <c r="I44" s="105"/>
      <c r="J44" s="105"/>
      <c r="K44" s="105"/>
      <c r="L44" s="105"/>
    </row>
    <row r="45" spans="1:48" s="9" customFormat="1" ht="35" customHeight="1" x14ac:dyDescent="0.35">
      <c r="A45" s="49"/>
      <c r="B45" s="203" t="s">
        <v>106</v>
      </c>
      <c r="C45" s="203"/>
      <c r="D45" s="203"/>
      <c r="E45" s="203"/>
      <c r="F45" s="203"/>
      <c r="G45" s="203"/>
      <c r="H45" s="203"/>
      <c r="I45" s="203"/>
      <c r="J45" s="203"/>
      <c r="K45" s="203"/>
      <c r="L45" s="203"/>
      <c r="N45" s="204" t="str">
        <f ca="1">"WEEK "&amp;_xlfn.ISOWEEKNUM(N47)</f>
        <v>WEEK 19</v>
      </c>
      <c r="O45" s="205"/>
      <c r="P45" s="205"/>
      <c r="Q45" s="205"/>
      <c r="R45" s="205"/>
      <c r="S45" s="205"/>
      <c r="T45" s="206"/>
      <c r="U45" s="187" t="str">
        <f ca="1">"WEEK "&amp;_xlfn.ISOWEEKNUM(U47)</f>
        <v>WEEK 20</v>
      </c>
      <c r="V45" s="188"/>
      <c r="W45" s="188"/>
      <c r="X45" s="188"/>
      <c r="Y45" s="188"/>
      <c r="Z45" s="188"/>
      <c r="AA45" s="189"/>
      <c r="AB45" s="187" t="str">
        <f ca="1">"WEEK "&amp;_xlfn.ISOWEEKNUM(AB47)</f>
        <v>WEEK 21</v>
      </c>
      <c r="AC45" s="188"/>
      <c r="AD45" s="188"/>
      <c r="AE45" s="188"/>
      <c r="AF45" s="188"/>
      <c r="AG45" s="188"/>
      <c r="AH45" s="189"/>
      <c r="AI45" s="187" t="str">
        <f ca="1">"WEEK "&amp;_xlfn.ISOWEEKNUM(AI47)</f>
        <v>WEEK 22</v>
      </c>
      <c r="AJ45" s="188"/>
      <c r="AK45" s="188"/>
      <c r="AL45" s="188"/>
      <c r="AM45" s="188"/>
      <c r="AN45" s="188"/>
      <c r="AO45" s="189"/>
      <c r="AP45" s="187" t="str">
        <f ca="1">"WEEK "&amp;_xlfn.ISOWEEKNUM(AP47)</f>
        <v>WEEK 23</v>
      </c>
      <c r="AQ45" s="188"/>
      <c r="AR45" s="188"/>
      <c r="AS45" s="188"/>
      <c r="AT45" s="188"/>
      <c r="AU45" s="188"/>
      <c r="AV45" s="189"/>
    </row>
    <row r="46" spans="1:48" s="9" customFormat="1" ht="20" customHeight="1" x14ac:dyDescent="0.35">
      <c r="A46" s="49"/>
      <c r="B46" s="203"/>
      <c r="C46" s="203"/>
      <c r="D46" s="203"/>
      <c r="E46" s="203"/>
      <c r="F46" s="203"/>
      <c r="G46" s="203"/>
      <c r="H46" s="203"/>
      <c r="I46" s="203"/>
      <c r="J46" s="203"/>
      <c r="K46" s="203"/>
      <c r="L46" s="203"/>
      <c r="M46"/>
      <c r="N46" s="106" t="str">
        <f ca="1">LEFT(TEXT(N47,"DDD"),1)</f>
        <v>M</v>
      </c>
      <c r="O46" s="107" t="str">
        <f t="shared" ref="O46:AV46" ca="1" si="5">LEFT(TEXT(O47,"DDD"),1)</f>
        <v>T</v>
      </c>
      <c r="P46" s="107" t="str">
        <f t="shared" ca="1" si="5"/>
        <v>W</v>
      </c>
      <c r="Q46" s="107" t="str">
        <f t="shared" ca="1" si="5"/>
        <v>T</v>
      </c>
      <c r="R46" s="107" t="str">
        <f t="shared" ca="1" si="5"/>
        <v>F</v>
      </c>
      <c r="S46" s="107" t="str">
        <f t="shared" ca="1" si="5"/>
        <v>S</v>
      </c>
      <c r="T46" s="108" t="str">
        <f t="shared" ca="1" si="5"/>
        <v>S</v>
      </c>
      <c r="U46" s="106" t="str">
        <f t="shared" ca="1" si="5"/>
        <v>M</v>
      </c>
      <c r="V46" s="107" t="str">
        <f t="shared" ca="1" si="5"/>
        <v>T</v>
      </c>
      <c r="W46" s="107" t="str">
        <f t="shared" ca="1" si="5"/>
        <v>W</v>
      </c>
      <c r="X46" s="107" t="str">
        <f t="shared" ca="1" si="5"/>
        <v>T</v>
      </c>
      <c r="Y46" s="107" t="str">
        <f t="shared" ca="1" si="5"/>
        <v>F</v>
      </c>
      <c r="Z46" s="107" t="str">
        <f t="shared" ca="1" si="5"/>
        <v>S</v>
      </c>
      <c r="AA46" s="108" t="str">
        <f t="shared" ca="1" si="5"/>
        <v>S</v>
      </c>
      <c r="AB46" s="106" t="str">
        <f t="shared" ca="1" si="5"/>
        <v>M</v>
      </c>
      <c r="AC46" s="107" t="str">
        <f t="shared" ca="1" si="5"/>
        <v>T</v>
      </c>
      <c r="AD46" s="107" t="str">
        <f t="shared" ca="1" si="5"/>
        <v>W</v>
      </c>
      <c r="AE46" s="107" t="str">
        <f t="shared" ca="1" si="5"/>
        <v>T</v>
      </c>
      <c r="AF46" s="107" t="str">
        <f t="shared" ca="1" si="5"/>
        <v>F</v>
      </c>
      <c r="AG46" s="107" t="str">
        <f t="shared" ca="1" si="5"/>
        <v>S</v>
      </c>
      <c r="AH46" s="108" t="str">
        <f t="shared" ca="1" si="5"/>
        <v>S</v>
      </c>
      <c r="AI46" s="106" t="str">
        <f t="shared" ca="1" si="5"/>
        <v>M</v>
      </c>
      <c r="AJ46" s="107" t="str">
        <f t="shared" ca="1" si="5"/>
        <v>T</v>
      </c>
      <c r="AK46" s="107" t="str">
        <f t="shared" ca="1" si="5"/>
        <v>W</v>
      </c>
      <c r="AL46" s="107" t="str">
        <f t="shared" ca="1" si="5"/>
        <v>T</v>
      </c>
      <c r="AM46" s="107" t="str">
        <f t="shared" ca="1" si="5"/>
        <v>F</v>
      </c>
      <c r="AN46" s="107" t="str">
        <f t="shared" ca="1" si="5"/>
        <v>S</v>
      </c>
      <c r="AO46" s="108" t="str">
        <f t="shared" ca="1" si="5"/>
        <v>S</v>
      </c>
      <c r="AP46" s="106" t="str">
        <f t="shared" ca="1" si="5"/>
        <v>M</v>
      </c>
      <c r="AQ46" s="107" t="str">
        <f t="shared" ca="1" si="5"/>
        <v>T</v>
      </c>
      <c r="AR46" s="107" t="str">
        <f t="shared" ca="1" si="5"/>
        <v>W</v>
      </c>
      <c r="AS46" s="107" t="str">
        <f t="shared" ca="1" si="5"/>
        <v>T</v>
      </c>
      <c r="AT46" s="107" t="str">
        <f t="shared" ca="1" si="5"/>
        <v>F</v>
      </c>
      <c r="AU46" s="107" t="str">
        <f t="shared" ca="1" si="5"/>
        <v>S</v>
      </c>
      <c r="AV46" s="108" t="str">
        <f t="shared" ca="1" si="5"/>
        <v>S</v>
      </c>
    </row>
    <row r="47" spans="1:48" s="9" customFormat="1" ht="28" customHeight="1" x14ac:dyDescent="0.35">
      <c r="A47" s="49"/>
      <c r="B47" s="109" t="s">
        <v>107</v>
      </c>
      <c r="C47" s="109" t="s">
        <v>108</v>
      </c>
      <c r="D47" s="109" t="s">
        <v>109</v>
      </c>
      <c r="E47" s="44" t="s">
        <v>110</v>
      </c>
      <c r="F47" s="44" t="s">
        <v>41</v>
      </c>
      <c r="G47" s="44" t="s">
        <v>111</v>
      </c>
      <c r="H47" s="44" t="s">
        <v>112</v>
      </c>
      <c r="I47" s="44" t="s">
        <v>113</v>
      </c>
      <c r="J47" s="44" t="s">
        <v>21</v>
      </c>
      <c r="K47" s="44" t="s">
        <v>114</v>
      </c>
      <c r="L47" s="44" t="s">
        <v>115</v>
      </c>
      <c r="M47"/>
      <c r="N47" s="110">
        <f ca="1">N13</f>
        <v>46146</v>
      </c>
      <c r="O47" s="111">
        <f ca="1">N$13+1</f>
        <v>46147</v>
      </c>
      <c r="P47" s="111">
        <f t="shared" ref="P47:AV47" ca="1" si="6">O$13+1</f>
        <v>46148</v>
      </c>
      <c r="Q47" s="111">
        <f t="shared" ca="1" si="6"/>
        <v>46149</v>
      </c>
      <c r="R47" s="111">
        <f t="shared" ca="1" si="6"/>
        <v>46150</v>
      </c>
      <c r="S47" s="111">
        <f t="shared" ca="1" si="6"/>
        <v>46151</v>
      </c>
      <c r="T47" s="112">
        <f t="shared" ca="1" si="6"/>
        <v>46152</v>
      </c>
      <c r="U47" s="110">
        <f t="shared" ca="1" si="6"/>
        <v>46153</v>
      </c>
      <c r="V47" s="111">
        <f t="shared" ca="1" si="6"/>
        <v>46154</v>
      </c>
      <c r="W47" s="111">
        <f t="shared" ca="1" si="6"/>
        <v>46155</v>
      </c>
      <c r="X47" s="111">
        <f t="shared" ca="1" si="6"/>
        <v>46156</v>
      </c>
      <c r="Y47" s="111">
        <f t="shared" ca="1" si="6"/>
        <v>46157</v>
      </c>
      <c r="Z47" s="111">
        <f t="shared" ca="1" si="6"/>
        <v>46158</v>
      </c>
      <c r="AA47" s="112">
        <f t="shared" ca="1" si="6"/>
        <v>46159</v>
      </c>
      <c r="AB47" s="110">
        <f t="shared" ca="1" si="6"/>
        <v>46160</v>
      </c>
      <c r="AC47" s="111">
        <f t="shared" ca="1" si="6"/>
        <v>46161</v>
      </c>
      <c r="AD47" s="111">
        <f t="shared" ca="1" si="6"/>
        <v>46162</v>
      </c>
      <c r="AE47" s="111">
        <f t="shared" ca="1" si="6"/>
        <v>46163</v>
      </c>
      <c r="AF47" s="111">
        <f t="shared" ca="1" si="6"/>
        <v>46164</v>
      </c>
      <c r="AG47" s="111">
        <f t="shared" ca="1" si="6"/>
        <v>46165</v>
      </c>
      <c r="AH47" s="112">
        <f t="shared" ca="1" si="6"/>
        <v>46166</v>
      </c>
      <c r="AI47" s="110">
        <f t="shared" ca="1" si="6"/>
        <v>46167</v>
      </c>
      <c r="AJ47" s="111">
        <f t="shared" ca="1" si="6"/>
        <v>46168</v>
      </c>
      <c r="AK47" s="111">
        <f t="shared" ca="1" si="6"/>
        <v>46169</v>
      </c>
      <c r="AL47" s="111">
        <f t="shared" ca="1" si="6"/>
        <v>46170</v>
      </c>
      <c r="AM47" s="111">
        <f t="shared" ca="1" si="6"/>
        <v>46171</v>
      </c>
      <c r="AN47" s="111">
        <f t="shared" ca="1" si="6"/>
        <v>46172</v>
      </c>
      <c r="AO47" s="112">
        <f t="shared" ca="1" si="6"/>
        <v>46173</v>
      </c>
      <c r="AP47" s="110">
        <f t="shared" ca="1" si="6"/>
        <v>46174</v>
      </c>
      <c r="AQ47" s="111">
        <f t="shared" ca="1" si="6"/>
        <v>46175</v>
      </c>
      <c r="AR47" s="111">
        <f t="shared" ca="1" si="6"/>
        <v>46176</v>
      </c>
      <c r="AS47" s="111">
        <f t="shared" ca="1" si="6"/>
        <v>46177</v>
      </c>
      <c r="AT47" s="111">
        <f t="shared" ca="1" si="6"/>
        <v>46178</v>
      </c>
      <c r="AU47" s="111">
        <f t="shared" ca="1" si="6"/>
        <v>46179</v>
      </c>
      <c r="AV47" s="112">
        <f t="shared" ca="1" si="6"/>
        <v>46180</v>
      </c>
    </row>
    <row r="48" spans="1:48" s="9" customFormat="1" ht="22" customHeight="1" x14ac:dyDescent="0.35">
      <c r="A48" s="49"/>
      <c r="B48" s="113"/>
      <c r="C48" s="114"/>
      <c r="D48" s="115"/>
      <c r="E48" s="116" t="str">
        <f t="shared" ref="E48" si="7">IFERROR(IF(ANALYSISTABS,IF(C48="","",COUNTIFS($B$14:$B$43,"*",$D$14:$D$43,C48)),""),"")</f>
        <v/>
      </c>
      <c r="F48" s="117" t="str">
        <f t="shared" ref="F48" si="8">IFERROR(IF(ANALYSISTABS,IF(C48="","",SUMIF($D$14:$D$43,C48,$H$14:$H$43)),""),"")</f>
        <v/>
      </c>
      <c r="G48" s="118" t="str">
        <f t="shared" ref="G48" si="9">IFERROR(IF(ANALYSISTABS,IFERROR(AVERAGEIF($D$14:$D$43,C48,$I$14:$I$43),""),""),"")</f>
        <v/>
      </c>
      <c r="H48" s="117" t="str">
        <f t="shared" ref="H48" si="10">IFERROR(IF(ANALYSISTABS,IF(C48="","",MAX(N48:AV48)),""),"")</f>
        <v/>
      </c>
      <c r="I48" s="119" t="str">
        <f t="shared" ref="I48" si="11">IFERROR(IF(ANALYSISTABS,IF(C48="","",IF(MAX(N48:AV48)&gt;2,"⚠️ Yes","OK")),""),"")</f>
        <v/>
      </c>
      <c r="J48" s="117" t="str">
        <f t="shared" ref="J48" si="12">IFERROR(IF(ANALYSISTABS,IF($C48="","",COUNTIFS($D$14:$D$43,$C48,$J$14:$J$43,"Completed")),""),"")</f>
        <v/>
      </c>
      <c r="K48" s="117" t="str">
        <f t="shared" ref="K48" si="13">IFERROR(IF(ANALYSISTABS,IF($C48="","",COUNTIFS($D$14:$D$43,$C48,$J$14:$J$43,"In progress")),""),"")</f>
        <v/>
      </c>
      <c r="L48" s="117" t="str">
        <f t="shared" ref="L48" si="14">IFERROR(IF(ANALYSISTABS,IF($C48="","",COUNTIFS($D$14:$D$43,$C48,$J$14:$J$43,"Not started")),""),"")</f>
        <v/>
      </c>
      <c r="M48"/>
      <c r="N48" s="120" t="str" cm="1">
        <f t="array" ref="N48">IF($C48="","",SUMPRODUCT(($D$14:$D$43=$C48)*($K$14:$K$43&lt;=N$47)*($L$14:$L$43&gt;=N$47)))</f>
        <v/>
      </c>
      <c r="O48" s="120" t="str" cm="1">
        <f t="array" ref="O48">IF($C48="","",SUMPRODUCT(($D$14:$D$43=$C48)*($K$14:$K$43&lt;=O$47)*($L$14:$L$43&gt;=O$47)))</f>
        <v/>
      </c>
      <c r="P48" s="120" t="str" cm="1">
        <f t="array" ref="P48">IF($C48="","",SUMPRODUCT(($D$14:$D$43=$C48)*($K$14:$K$43&lt;=P$47)*($L$14:$L$43&gt;=P$47)))</f>
        <v/>
      </c>
      <c r="Q48" s="120" t="str" cm="1">
        <f t="array" ref="Q48">IF($C48="","",SUMPRODUCT(($D$14:$D$43=$C48)*($K$14:$K$43&lt;=Q$47)*($L$14:$L$43&gt;=Q$47)))</f>
        <v/>
      </c>
      <c r="R48" s="120" t="str" cm="1">
        <f t="array" ref="R48">IF($C48="","",SUMPRODUCT(($D$14:$D$43=$C48)*($K$14:$K$43&lt;=R$47)*($L$14:$L$43&gt;=R$47)))</f>
        <v/>
      </c>
      <c r="S48" s="120" t="str" cm="1">
        <f t="array" ref="S48">IF($C48="","",SUMPRODUCT(($D$14:$D$43=$C48)*($K$14:$K$43&lt;=S$47)*($L$14:$L$43&gt;=S$47)))</f>
        <v/>
      </c>
      <c r="T48" s="120" t="str" cm="1">
        <f t="array" ref="T48">IF($C48="","",SUMPRODUCT(($D$14:$D$43=$C48)*($K$14:$K$43&lt;=T$47)*($L$14:$L$43&gt;=T$47)))</f>
        <v/>
      </c>
      <c r="U48" s="120" t="str" cm="1">
        <f t="array" ref="U48">IF($C48="","",SUMPRODUCT(($D$14:$D$43=$C48)*($K$14:$K$43&lt;=U$47)*($L$14:$L$43&gt;=U$47)))</f>
        <v/>
      </c>
      <c r="V48" s="120" t="str" cm="1">
        <f t="array" ref="V48">IF($C48="","",SUMPRODUCT(($D$14:$D$43=$C48)*($K$14:$K$43&lt;=V$47)*($L$14:$L$43&gt;=V$47)))</f>
        <v/>
      </c>
      <c r="W48" s="120" t="str" cm="1">
        <f t="array" ref="W48">IF($C48="","",SUMPRODUCT(($D$14:$D$43=$C48)*($K$14:$K$43&lt;=W$47)*($L$14:$L$43&gt;=W$47)))</f>
        <v/>
      </c>
      <c r="X48" s="120" t="str" cm="1">
        <f t="array" ref="X48">IF($C48="","",SUMPRODUCT(($D$14:$D$43=$C48)*($K$14:$K$43&lt;=X$47)*($L$14:$L$43&gt;=X$47)))</f>
        <v/>
      </c>
      <c r="Y48" s="120" t="str" cm="1">
        <f t="array" ref="Y48">IF($C48="","",SUMPRODUCT(($D$14:$D$43=$C48)*($K$14:$K$43&lt;=Y$47)*($L$14:$L$43&gt;=Y$47)))</f>
        <v/>
      </c>
      <c r="Z48" s="120" t="str" cm="1">
        <f t="array" ref="Z48">IF($C48="","",SUMPRODUCT(($D$14:$D$43=$C48)*($K$14:$K$43&lt;=Z$47)*($L$14:$L$43&gt;=Z$47)))</f>
        <v/>
      </c>
      <c r="AA48" s="120" t="str" cm="1">
        <f t="array" ref="AA48">IF($C48="","",SUMPRODUCT(($D$14:$D$43=$C48)*($K$14:$K$43&lt;=AA$47)*($L$14:$L$43&gt;=AA$47)))</f>
        <v/>
      </c>
      <c r="AB48" s="120" t="str" cm="1">
        <f t="array" ref="AB48">IF($C48="","",SUMPRODUCT(($D$14:$D$43=$C48)*($K$14:$K$43&lt;=AB$47)*($L$14:$L$43&gt;=AB$47)))</f>
        <v/>
      </c>
      <c r="AC48" s="120" t="str" cm="1">
        <f t="array" ref="AC48">IF($C48="","",SUMPRODUCT(($D$14:$D$43=$C48)*($K$14:$K$43&lt;=AC$47)*($L$14:$L$43&gt;=AC$47)))</f>
        <v/>
      </c>
      <c r="AD48" s="120" t="str" cm="1">
        <f t="array" ref="AD48">IF($C48="","",SUMPRODUCT(($D$14:$D$43=$C48)*($K$14:$K$43&lt;=AD$47)*($L$14:$L$43&gt;=AD$47)))</f>
        <v/>
      </c>
      <c r="AE48" s="120" t="str" cm="1">
        <f t="array" ref="AE48">IF($C48="","",SUMPRODUCT(($D$14:$D$43=$C48)*($K$14:$K$43&lt;=AE$47)*($L$14:$L$43&gt;=AE$47)))</f>
        <v/>
      </c>
      <c r="AF48" s="120" t="str" cm="1">
        <f t="array" ref="AF48">IF($C48="","",SUMPRODUCT(($D$14:$D$43=$C48)*($K$14:$K$43&lt;=AF$47)*($L$14:$L$43&gt;=AF$47)))</f>
        <v/>
      </c>
      <c r="AG48" s="120" t="str" cm="1">
        <f t="array" ref="AG48">IF($C48="","",SUMPRODUCT(($D$14:$D$43=$C48)*($K$14:$K$43&lt;=AG$47)*($L$14:$L$43&gt;=AG$47)))</f>
        <v/>
      </c>
      <c r="AH48" s="120" t="str" cm="1">
        <f t="array" ref="AH48">IF($C48="","",SUMPRODUCT(($D$14:$D$43=$C48)*($K$14:$K$43&lt;=AH$47)*($L$14:$L$43&gt;=AH$47)))</f>
        <v/>
      </c>
      <c r="AI48" s="120" t="str" cm="1">
        <f t="array" ref="AI48">IF($C48="","",SUMPRODUCT(($D$14:$D$43=$C48)*($K$14:$K$43&lt;=AI$47)*($L$14:$L$43&gt;=AI$47)))</f>
        <v/>
      </c>
      <c r="AJ48" s="120" t="str" cm="1">
        <f t="array" ref="AJ48">IF($C48="","",SUMPRODUCT(($D$14:$D$43=$C48)*($K$14:$K$43&lt;=AJ$47)*($L$14:$L$43&gt;=AJ$47)))</f>
        <v/>
      </c>
      <c r="AK48" s="120" t="str" cm="1">
        <f t="array" ref="AK48">IF($C48="","",SUMPRODUCT(($D$14:$D$43=$C48)*($K$14:$K$43&lt;=AK$47)*($L$14:$L$43&gt;=AK$47)))</f>
        <v/>
      </c>
      <c r="AL48" s="120" t="str" cm="1">
        <f t="array" ref="AL48">IF($C48="","",SUMPRODUCT(($D$14:$D$43=$C48)*($K$14:$K$43&lt;=AL$47)*($L$14:$L$43&gt;=AL$47)))</f>
        <v/>
      </c>
      <c r="AM48" s="120" t="str" cm="1">
        <f t="array" ref="AM48">IF($C48="","",SUMPRODUCT(($D$14:$D$43=$C48)*($K$14:$K$43&lt;=AM$47)*($L$14:$L$43&gt;=AM$47)))</f>
        <v/>
      </c>
      <c r="AN48" s="120" t="str" cm="1">
        <f t="array" ref="AN48">IF($C48="","",SUMPRODUCT(($D$14:$D$43=$C48)*($K$14:$K$43&lt;=AN$47)*($L$14:$L$43&gt;=AN$47)))</f>
        <v/>
      </c>
      <c r="AO48" s="120" t="str" cm="1">
        <f t="array" ref="AO48">IF($C48="","",SUMPRODUCT(($D$14:$D$43=$C48)*($K$14:$K$43&lt;=AO$47)*($L$14:$L$43&gt;=AO$47)))</f>
        <v/>
      </c>
      <c r="AP48" s="120" t="str" cm="1">
        <f t="array" ref="AP48">IF($C48="","",SUMPRODUCT(($D$14:$D$43=$C48)*($K$14:$K$43&lt;=AP$47)*($L$14:$L$43&gt;=AP$47)))</f>
        <v/>
      </c>
      <c r="AQ48" s="120" t="str" cm="1">
        <f t="array" ref="AQ48">IF($C48="","",SUMPRODUCT(($D$14:$D$43=$C48)*($K$14:$K$43&lt;=AQ$47)*($L$14:$L$43&gt;=AQ$47)))</f>
        <v/>
      </c>
      <c r="AR48" s="120" t="str" cm="1">
        <f t="array" ref="AR48">IF($C48="","",SUMPRODUCT(($D$14:$D$43=$C48)*($K$14:$K$43&lt;=AR$47)*($L$14:$L$43&gt;=AR$47)))</f>
        <v/>
      </c>
      <c r="AS48" s="120" t="str" cm="1">
        <f t="array" ref="AS48">IF($C48="","",SUMPRODUCT(($D$14:$D$43=$C48)*($K$14:$K$43&lt;=AS$47)*($L$14:$L$43&gt;=AS$47)))</f>
        <v/>
      </c>
      <c r="AT48" s="120" t="str" cm="1">
        <f t="array" ref="AT48">IF($C48="","",SUMPRODUCT(($D$14:$D$43=$C48)*($K$14:$K$43&lt;=AT$47)*($L$14:$L$43&gt;=AT$47)))</f>
        <v/>
      </c>
      <c r="AU48" s="120" t="str" cm="1">
        <f t="array" ref="AU48">IF($C48="","",SUMPRODUCT(($D$14:$D$43=$C48)*($K$14:$K$43&lt;=AU$47)*($L$14:$L$43&gt;=AU$47)))</f>
        <v/>
      </c>
      <c r="AV48" s="120" t="str" cm="1">
        <f t="array" ref="AV48">IF($C48="","",SUMPRODUCT(($D$14:$D$43=$C48)*($K$14:$K$43&lt;=AV$47)*($L$14:$L$43&gt;=AV$47)))</f>
        <v/>
      </c>
    </row>
    <row r="49" spans="1:48" s="9" customFormat="1" ht="22" customHeight="1" x14ac:dyDescent="0.35">
      <c r="A49" s="49"/>
      <c r="B49" s="121"/>
      <c r="C49" s="122"/>
      <c r="D49" s="123"/>
      <c r="E49" s="124" t="str">
        <f t="shared" ref="E49" si="15">IFERROR(IF(ANALYSISTABS,IF(C49="","",COUNTIFS($B$14:$B$43,"*",$D$14:$D$43,C49)),""),"")</f>
        <v/>
      </c>
      <c r="F49" s="125" t="str">
        <f t="shared" ref="F49" si="16">IFERROR(IF(ANALYSISTABS,IF(C49="","",SUMIF($D$14:$D$43,C49,$H$14:$H$43)),""),"")</f>
        <v/>
      </c>
      <c r="G49" s="126" t="str">
        <f t="shared" ref="G49" si="17">IFERROR(IF(ANALYSISTABS,IFERROR(AVERAGEIF($D$14:$D$43,C49,$I$14:$I$43),""),""),"")</f>
        <v/>
      </c>
      <c r="H49" s="125" t="str">
        <f t="shared" ref="H49" si="18">IFERROR(IF(ANALYSISTABS,IF(C49="","",MAX(N49:AV49)),""),"")</f>
        <v/>
      </c>
      <c r="I49" s="119" t="str">
        <f t="shared" ref="I49" si="19">IFERROR(IF(ANALYSISTABS,IF(C49="","",IF(MAX(N49:AV49)&gt;2,"⚠️ Yes","OK")),""),"")</f>
        <v/>
      </c>
      <c r="J49" s="125" t="str">
        <f t="shared" ref="J49" si="20">IFERROR(IF(ANALYSISTABS,IF($C49="","",COUNTIFS($D$14:$D$43,$C49,$J$14:$J$43,"Completed")),""),"")</f>
        <v/>
      </c>
      <c r="K49" s="125" t="str">
        <f t="shared" ref="K49" si="21">IFERROR(IF(ANALYSISTABS,IF($C49="","",COUNTIFS($D$14:$D$43,$C49,$J$14:$J$43,"In progress")),""),"")</f>
        <v/>
      </c>
      <c r="L49" s="125" t="str">
        <f t="shared" ref="L49" si="22">IFERROR(IF(ANALYSISTABS,IF($C49="","",COUNTIFS($D$14:$D$43,$C49,$J$14:$J$43,"Not started")),""),"")</f>
        <v/>
      </c>
      <c r="M49"/>
      <c r="N49" s="120" t="str" cm="1">
        <f t="array" ref="N49">IF($C49="","",SUMPRODUCT(($D$14:$D$43=$C49)*($K$14:$K$43&lt;=N$47)*($L$14:$L$43&gt;=N$47)))</f>
        <v/>
      </c>
      <c r="O49" s="120" t="str" cm="1">
        <f t="array" ref="O49">IF($C49="","",SUMPRODUCT(($D$14:$D$43=$C49)*($K$14:$K$43&lt;=O$47)*($L$14:$L$43&gt;=O$47)))</f>
        <v/>
      </c>
      <c r="P49" s="120" t="str" cm="1">
        <f t="array" ref="P49">IF($C49="","",SUMPRODUCT(($D$14:$D$43=$C49)*($K$14:$K$43&lt;=P$47)*($L$14:$L$43&gt;=P$47)))</f>
        <v/>
      </c>
      <c r="Q49" s="120" t="str" cm="1">
        <f t="array" ref="Q49">IF($C49="","",SUMPRODUCT(($D$14:$D$43=$C49)*($K$14:$K$43&lt;=Q$47)*($L$14:$L$43&gt;=Q$47)))</f>
        <v/>
      </c>
      <c r="R49" s="120" t="str" cm="1">
        <f t="array" ref="R49">IF($C49="","",SUMPRODUCT(($D$14:$D$43=$C49)*($K$14:$K$43&lt;=R$47)*($L$14:$L$43&gt;=R$47)))</f>
        <v/>
      </c>
      <c r="S49" s="120" t="str" cm="1">
        <f t="array" ref="S49">IF($C49="","",SUMPRODUCT(($D$14:$D$43=$C49)*($K$14:$K$43&lt;=S$47)*($L$14:$L$43&gt;=S$47)))</f>
        <v/>
      </c>
      <c r="T49" s="120" t="str" cm="1">
        <f t="array" ref="T49">IF($C49="","",SUMPRODUCT(($D$14:$D$43=$C49)*($K$14:$K$43&lt;=T$47)*($L$14:$L$43&gt;=T$47)))</f>
        <v/>
      </c>
      <c r="U49" s="120" t="str" cm="1">
        <f t="array" ref="U49">IF($C49="","",SUMPRODUCT(($D$14:$D$43=$C49)*($K$14:$K$43&lt;=U$47)*($L$14:$L$43&gt;=U$47)))</f>
        <v/>
      </c>
      <c r="V49" s="120" t="str" cm="1">
        <f t="array" ref="V49">IF($C49="","",SUMPRODUCT(($D$14:$D$43=$C49)*($K$14:$K$43&lt;=V$47)*($L$14:$L$43&gt;=V$47)))</f>
        <v/>
      </c>
      <c r="W49" s="120" t="str" cm="1">
        <f t="array" ref="W49">IF($C49="","",SUMPRODUCT(($D$14:$D$43=$C49)*($K$14:$K$43&lt;=W$47)*($L$14:$L$43&gt;=W$47)))</f>
        <v/>
      </c>
      <c r="X49" s="120" t="str" cm="1">
        <f t="array" ref="X49">IF($C49="","",SUMPRODUCT(($D$14:$D$43=$C49)*($K$14:$K$43&lt;=X$47)*($L$14:$L$43&gt;=X$47)))</f>
        <v/>
      </c>
      <c r="Y49" s="120" t="str" cm="1">
        <f t="array" ref="Y49">IF($C49="","",SUMPRODUCT(($D$14:$D$43=$C49)*($K$14:$K$43&lt;=Y$47)*($L$14:$L$43&gt;=Y$47)))</f>
        <v/>
      </c>
      <c r="Z49" s="120" t="str" cm="1">
        <f t="array" ref="Z49">IF($C49="","",SUMPRODUCT(($D$14:$D$43=$C49)*($K$14:$K$43&lt;=Z$47)*($L$14:$L$43&gt;=Z$47)))</f>
        <v/>
      </c>
      <c r="AA49" s="120" t="str" cm="1">
        <f t="array" ref="AA49">IF($C49="","",SUMPRODUCT(($D$14:$D$43=$C49)*($K$14:$K$43&lt;=AA$47)*($L$14:$L$43&gt;=AA$47)))</f>
        <v/>
      </c>
      <c r="AB49" s="120" t="str" cm="1">
        <f t="array" ref="AB49">IF($C49="","",SUMPRODUCT(($D$14:$D$43=$C49)*($K$14:$K$43&lt;=AB$47)*($L$14:$L$43&gt;=AB$47)))</f>
        <v/>
      </c>
      <c r="AC49" s="120" t="str" cm="1">
        <f t="array" ref="AC49">IF($C49="","",SUMPRODUCT(($D$14:$D$43=$C49)*($K$14:$K$43&lt;=AC$47)*($L$14:$L$43&gt;=AC$47)))</f>
        <v/>
      </c>
      <c r="AD49" s="120" t="str" cm="1">
        <f t="array" ref="AD49">IF($C49="","",SUMPRODUCT(($D$14:$D$43=$C49)*($K$14:$K$43&lt;=AD$47)*($L$14:$L$43&gt;=AD$47)))</f>
        <v/>
      </c>
      <c r="AE49" s="120" t="str" cm="1">
        <f t="array" ref="AE49">IF($C49="","",SUMPRODUCT(($D$14:$D$43=$C49)*($K$14:$K$43&lt;=AE$47)*($L$14:$L$43&gt;=AE$47)))</f>
        <v/>
      </c>
      <c r="AF49" s="120" t="str" cm="1">
        <f t="array" ref="AF49">IF($C49="","",SUMPRODUCT(($D$14:$D$43=$C49)*($K$14:$K$43&lt;=AF$47)*($L$14:$L$43&gt;=AF$47)))</f>
        <v/>
      </c>
      <c r="AG49" s="120" t="str" cm="1">
        <f t="array" ref="AG49">IF($C49="","",SUMPRODUCT(($D$14:$D$43=$C49)*($K$14:$K$43&lt;=AG$47)*($L$14:$L$43&gt;=AG$47)))</f>
        <v/>
      </c>
      <c r="AH49" s="120" t="str" cm="1">
        <f t="array" ref="AH49">IF($C49="","",SUMPRODUCT(($D$14:$D$43=$C49)*($K$14:$K$43&lt;=AH$47)*($L$14:$L$43&gt;=AH$47)))</f>
        <v/>
      </c>
      <c r="AI49" s="120" t="str" cm="1">
        <f t="array" ref="AI49">IF($C49="","",SUMPRODUCT(($D$14:$D$43=$C49)*($K$14:$K$43&lt;=AI$47)*($L$14:$L$43&gt;=AI$47)))</f>
        <v/>
      </c>
      <c r="AJ49" s="120" t="str" cm="1">
        <f t="array" ref="AJ49">IF($C49="","",SUMPRODUCT(($D$14:$D$43=$C49)*($K$14:$K$43&lt;=AJ$47)*($L$14:$L$43&gt;=AJ$47)))</f>
        <v/>
      </c>
      <c r="AK49" s="120" t="str" cm="1">
        <f t="array" ref="AK49">IF($C49="","",SUMPRODUCT(($D$14:$D$43=$C49)*($K$14:$K$43&lt;=AK$47)*($L$14:$L$43&gt;=AK$47)))</f>
        <v/>
      </c>
      <c r="AL49" s="120" t="str" cm="1">
        <f t="array" ref="AL49">IF($C49="","",SUMPRODUCT(($D$14:$D$43=$C49)*($K$14:$K$43&lt;=AL$47)*($L$14:$L$43&gt;=AL$47)))</f>
        <v/>
      </c>
      <c r="AM49" s="120" t="str" cm="1">
        <f t="array" ref="AM49">IF($C49="","",SUMPRODUCT(($D$14:$D$43=$C49)*($K$14:$K$43&lt;=AM$47)*($L$14:$L$43&gt;=AM$47)))</f>
        <v/>
      </c>
      <c r="AN49" s="120" t="str" cm="1">
        <f t="array" ref="AN49">IF($C49="","",SUMPRODUCT(($D$14:$D$43=$C49)*($K$14:$K$43&lt;=AN$47)*($L$14:$L$43&gt;=AN$47)))</f>
        <v/>
      </c>
      <c r="AO49" s="120" t="str" cm="1">
        <f t="array" ref="AO49">IF($C49="","",SUMPRODUCT(($D$14:$D$43=$C49)*($K$14:$K$43&lt;=AO$47)*($L$14:$L$43&gt;=AO$47)))</f>
        <v/>
      </c>
      <c r="AP49" s="120" t="str" cm="1">
        <f t="array" ref="AP49">IF($C49="","",SUMPRODUCT(($D$14:$D$43=$C49)*($K$14:$K$43&lt;=AP$47)*($L$14:$L$43&gt;=AP$47)))</f>
        <v/>
      </c>
      <c r="AQ49" s="120" t="str" cm="1">
        <f t="array" ref="AQ49">IF($C49="","",SUMPRODUCT(($D$14:$D$43=$C49)*($K$14:$K$43&lt;=AQ$47)*($L$14:$L$43&gt;=AQ$47)))</f>
        <v/>
      </c>
      <c r="AR49" s="120" t="str" cm="1">
        <f t="array" ref="AR49">IF($C49="","",SUMPRODUCT(($D$14:$D$43=$C49)*($K$14:$K$43&lt;=AR$47)*($L$14:$L$43&gt;=AR$47)))</f>
        <v/>
      </c>
      <c r="AS49" s="120" t="str" cm="1">
        <f t="array" ref="AS49">IF($C49="","",SUMPRODUCT(($D$14:$D$43=$C49)*($K$14:$K$43&lt;=AS$47)*($L$14:$L$43&gt;=AS$47)))</f>
        <v/>
      </c>
      <c r="AT49" s="120" t="str" cm="1">
        <f t="array" ref="AT49">IF($C49="","",SUMPRODUCT(($D$14:$D$43=$C49)*($K$14:$K$43&lt;=AT$47)*($L$14:$L$43&gt;=AT$47)))</f>
        <v/>
      </c>
      <c r="AU49" s="120" t="str" cm="1">
        <f t="array" ref="AU49">IF($C49="","",SUMPRODUCT(($D$14:$D$43=$C49)*($K$14:$K$43&lt;=AU$47)*($L$14:$L$43&gt;=AU$47)))</f>
        <v/>
      </c>
      <c r="AV49" s="120" t="str" cm="1">
        <f t="array" ref="AV49">IF($C49="","",SUMPRODUCT(($D$14:$D$43=$C49)*($K$14:$K$43&lt;=AV$47)*($L$14:$L$43&gt;=AV$47)))</f>
        <v/>
      </c>
    </row>
    <row r="50" spans="1:48" s="9" customFormat="1" ht="22" customHeight="1" x14ac:dyDescent="0.35">
      <c r="A50" s="49"/>
      <c r="B50" s="121"/>
      <c r="C50" s="122"/>
      <c r="D50" s="123"/>
      <c r="E50" s="124" t="str">
        <f t="shared" ref="E50" si="23">IFERROR(IF(ANALYSISTABS,IF(C50="","",COUNTIFS($B$14:$B$43,"*",$D$14:$D$43,C50)),""),"")</f>
        <v/>
      </c>
      <c r="F50" s="125" t="str">
        <f t="shared" ref="F50" si="24">IFERROR(IF(ANALYSISTABS,IF(C50="","",SUMIF($D$14:$D$43,C50,$H$14:$H$43)),""),"")</f>
        <v/>
      </c>
      <c r="G50" s="126" t="str">
        <f t="shared" ref="G50" si="25">IFERROR(IF(ANALYSISTABS,IFERROR(AVERAGEIF($D$14:$D$43,C50,$I$14:$I$43),""),""),"")</f>
        <v/>
      </c>
      <c r="H50" s="125" t="str">
        <f t="shared" ref="H50" si="26">IFERROR(IF(ANALYSISTABS,IF(C50="","",MAX(N50:AV50)),""),"")</f>
        <v/>
      </c>
      <c r="I50" s="119" t="str">
        <f t="shared" ref="I50" si="27">IFERROR(IF(ANALYSISTABS,IF(C50="","",IF(MAX(N50:AV50)&gt;2,"⚠️ Yes","OK")),""),"")</f>
        <v/>
      </c>
      <c r="J50" s="125" t="str">
        <f t="shared" ref="J50" si="28">IFERROR(IF(ANALYSISTABS,IF($C50="","",COUNTIFS($D$14:$D$43,$C50,$J$14:$J$43,"Completed")),""),"")</f>
        <v/>
      </c>
      <c r="K50" s="125" t="str">
        <f t="shared" ref="K50" si="29">IFERROR(IF(ANALYSISTABS,IF($C50="","",COUNTIFS($D$14:$D$43,$C50,$J$14:$J$43,"In progress")),""),"")</f>
        <v/>
      </c>
      <c r="L50" s="125" t="str">
        <f t="shared" ref="L50" si="30">IFERROR(IF(ANALYSISTABS,IF($C50="","",COUNTIFS($D$14:$D$43,$C50,$J$14:$J$43,"Not started")),""),"")</f>
        <v/>
      </c>
      <c r="M50"/>
      <c r="N50" s="120" t="str" cm="1">
        <f t="array" ref="N50">IF($C50="","",SUMPRODUCT(($D$14:$D$43=$C50)*($K$14:$K$43&lt;=N$47)*($L$14:$L$43&gt;=N$47)))</f>
        <v/>
      </c>
      <c r="O50" s="120" t="str" cm="1">
        <f t="array" ref="O50">IF($C50="","",SUMPRODUCT(($D$14:$D$43=$C50)*($K$14:$K$43&lt;=O$47)*($L$14:$L$43&gt;=O$47)))</f>
        <v/>
      </c>
      <c r="P50" s="120" t="str" cm="1">
        <f t="array" ref="P50">IF($C50="","",SUMPRODUCT(($D$14:$D$43=$C50)*($K$14:$K$43&lt;=P$47)*($L$14:$L$43&gt;=P$47)))</f>
        <v/>
      </c>
      <c r="Q50" s="120" t="str" cm="1">
        <f t="array" ref="Q50">IF($C50="","",SUMPRODUCT(($D$14:$D$43=$C50)*($K$14:$K$43&lt;=Q$47)*($L$14:$L$43&gt;=Q$47)))</f>
        <v/>
      </c>
      <c r="R50" s="120" t="str" cm="1">
        <f t="array" ref="R50">IF($C50="","",SUMPRODUCT(($D$14:$D$43=$C50)*($K$14:$K$43&lt;=R$47)*($L$14:$L$43&gt;=R$47)))</f>
        <v/>
      </c>
      <c r="S50" s="120" t="str" cm="1">
        <f t="array" ref="S50">IF($C50="","",SUMPRODUCT(($D$14:$D$43=$C50)*($K$14:$K$43&lt;=S$47)*($L$14:$L$43&gt;=S$47)))</f>
        <v/>
      </c>
      <c r="T50" s="120" t="str" cm="1">
        <f t="array" ref="T50">IF($C50="","",SUMPRODUCT(($D$14:$D$43=$C50)*($K$14:$K$43&lt;=T$47)*($L$14:$L$43&gt;=T$47)))</f>
        <v/>
      </c>
      <c r="U50" s="120" t="str" cm="1">
        <f t="array" ref="U50">IF($C50="","",SUMPRODUCT(($D$14:$D$43=$C50)*($K$14:$K$43&lt;=U$47)*($L$14:$L$43&gt;=U$47)))</f>
        <v/>
      </c>
      <c r="V50" s="120" t="str" cm="1">
        <f t="array" ref="V50">IF($C50="","",SUMPRODUCT(($D$14:$D$43=$C50)*($K$14:$K$43&lt;=V$47)*($L$14:$L$43&gt;=V$47)))</f>
        <v/>
      </c>
      <c r="W50" s="120" t="str" cm="1">
        <f t="array" ref="W50">IF($C50="","",SUMPRODUCT(($D$14:$D$43=$C50)*($K$14:$K$43&lt;=W$47)*($L$14:$L$43&gt;=W$47)))</f>
        <v/>
      </c>
      <c r="X50" s="120" t="str" cm="1">
        <f t="array" ref="X50">IF($C50="","",SUMPRODUCT(($D$14:$D$43=$C50)*($K$14:$K$43&lt;=X$47)*($L$14:$L$43&gt;=X$47)))</f>
        <v/>
      </c>
      <c r="Y50" s="120" t="str" cm="1">
        <f t="array" ref="Y50">IF($C50="","",SUMPRODUCT(($D$14:$D$43=$C50)*($K$14:$K$43&lt;=Y$47)*($L$14:$L$43&gt;=Y$47)))</f>
        <v/>
      </c>
      <c r="Z50" s="120" t="str" cm="1">
        <f t="array" ref="Z50">IF($C50="","",SUMPRODUCT(($D$14:$D$43=$C50)*($K$14:$K$43&lt;=Z$47)*($L$14:$L$43&gt;=Z$47)))</f>
        <v/>
      </c>
      <c r="AA50" s="120" t="str" cm="1">
        <f t="array" ref="AA50">IF($C50="","",SUMPRODUCT(($D$14:$D$43=$C50)*($K$14:$K$43&lt;=AA$47)*($L$14:$L$43&gt;=AA$47)))</f>
        <v/>
      </c>
      <c r="AB50" s="120" t="str" cm="1">
        <f t="array" ref="AB50">IF($C50="","",SUMPRODUCT(($D$14:$D$43=$C50)*($K$14:$K$43&lt;=AB$47)*($L$14:$L$43&gt;=AB$47)))</f>
        <v/>
      </c>
      <c r="AC50" s="120" t="str" cm="1">
        <f t="array" ref="AC50">IF($C50="","",SUMPRODUCT(($D$14:$D$43=$C50)*($K$14:$K$43&lt;=AC$47)*($L$14:$L$43&gt;=AC$47)))</f>
        <v/>
      </c>
      <c r="AD50" s="120" t="str" cm="1">
        <f t="array" ref="AD50">IF($C50="","",SUMPRODUCT(($D$14:$D$43=$C50)*($K$14:$K$43&lt;=AD$47)*($L$14:$L$43&gt;=AD$47)))</f>
        <v/>
      </c>
      <c r="AE50" s="120" t="str" cm="1">
        <f t="array" ref="AE50">IF($C50="","",SUMPRODUCT(($D$14:$D$43=$C50)*($K$14:$K$43&lt;=AE$47)*($L$14:$L$43&gt;=AE$47)))</f>
        <v/>
      </c>
      <c r="AF50" s="120" t="str" cm="1">
        <f t="array" ref="AF50">IF($C50="","",SUMPRODUCT(($D$14:$D$43=$C50)*($K$14:$K$43&lt;=AF$47)*($L$14:$L$43&gt;=AF$47)))</f>
        <v/>
      </c>
      <c r="AG50" s="120" t="str" cm="1">
        <f t="array" ref="AG50">IF($C50="","",SUMPRODUCT(($D$14:$D$43=$C50)*($K$14:$K$43&lt;=AG$47)*($L$14:$L$43&gt;=AG$47)))</f>
        <v/>
      </c>
      <c r="AH50" s="120" t="str" cm="1">
        <f t="array" ref="AH50">IF($C50="","",SUMPRODUCT(($D$14:$D$43=$C50)*($K$14:$K$43&lt;=AH$47)*($L$14:$L$43&gt;=AH$47)))</f>
        <v/>
      </c>
      <c r="AI50" s="120" t="str" cm="1">
        <f t="array" ref="AI50">IF($C50="","",SUMPRODUCT(($D$14:$D$43=$C50)*($K$14:$K$43&lt;=AI$47)*($L$14:$L$43&gt;=AI$47)))</f>
        <v/>
      </c>
      <c r="AJ50" s="120" t="str" cm="1">
        <f t="array" ref="AJ50">IF($C50="","",SUMPRODUCT(($D$14:$D$43=$C50)*($K$14:$K$43&lt;=AJ$47)*($L$14:$L$43&gt;=AJ$47)))</f>
        <v/>
      </c>
      <c r="AK50" s="120" t="str" cm="1">
        <f t="array" ref="AK50">IF($C50="","",SUMPRODUCT(($D$14:$D$43=$C50)*($K$14:$K$43&lt;=AK$47)*($L$14:$L$43&gt;=AK$47)))</f>
        <v/>
      </c>
      <c r="AL50" s="120" t="str" cm="1">
        <f t="array" ref="AL50">IF($C50="","",SUMPRODUCT(($D$14:$D$43=$C50)*($K$14:$K$43&lt;=AL$47)*($L$14:$L$43&gt;=AL$47)))</f>
        <v/>
      </c>
      <c r="AM50" s="120" t="str" cm="1">
        <f t="array" ref="AM50">IF($C50="","",SUMPRODUCT(($D$14:$D$43=$C50)*($K$14:$K$43&lt;=AM$47)*($L$14:$L$43&gt;=AM$47)))</f>
        <v/>
      </c>
      <c r="AN50" s="120" t="str" cm="1">
        <f t="array" ref="AN50">IF($C50="","",SUMPRODUCT(($D$14:$D$43=$C50)*($K$14:$K$43&lt;=AN$47)*($L$14:$L$43&gt;=AN$47)))</f>
        <v/>
      </c>
      <c r="AO50" s="120" t="str" cm="1">
        <f t="array" ref="AO50">IF($C50="","",SUMPRODUCT(($D$14:$D$43=$C50)*($K$14:$K$43&lt;=AO$47)*($L$14:$L$43&gt;=AO$47)))</f>
        <v/>
      </c>
      <c r="AP50" s="120" t="str" cm="1">
        <f t="array" ref="AP50">IF($C50="","",SUMPRODUCT(($D$14:$D$43=$C50)*($K$14:$K$43&lt;=AP$47)*($L$14:$L$43&gt;=AP$47)))</f>
        <v/>
      </c>
      <c r="AQ50" s="120" t="str" cm="1">
        <f t="array" ref="AQ50">IF($C50="","",SUMPRODUCT(($D$14:$D$43=$C50)*($K$14:$K$43&lt;=AQ$47)*($L$14:$L$43&gt;=AQ$47)))</f>
        <v/>
      </c>
      <c r="AR50" s="120" t="str" cm="1">
        <f t="array" ref="AR50">IF($C50="","",SUMPRODUCT(($D$14:$D$43=$C50)*($K$14:$K$43&lt;=AR$47)*($L$14:$L$43&gt;=AR$47)))</f>
        <v/>
      </c>
      <c r="AS50" s="120" t="str" cm="1">
        <f t="array" ref="AS50">IF($C50="","",SUMPRODUCT(($D$14:$D$43=$C50)*($K$14:$K$43&lt;=AS$47)*($L$14:$L$43&gt;=AS$47)))</f>
        <v/>
      </c>
      <c r="AT50" s="120" t="str" cm="1">
        <f t="array" ref="AT50">IF($C50="","",SUMPRODUCT(($D$14:$D$43=$C50)*($K$14:$K$43&lt;=AT$47)*($L$14:$L$43&gt;=AT$47)))</f>
        <v/>
      </c>
      <c r="AU50" s="120" t="str" cm="1">
        <f t="array" ref="AU50">IF($C50="","",SUMPRODUCT(($D$14:$D$43=$C50)*($K$14:$K$43&lt;=AU$47)*($L$14:$L$43&gt;=AU$47)))</f>
        <v/>
      </c>
      <c r="AV50" s="120" t="str" cm="1">
        <f t="array" ref="AV50">IF($C50="","",SUMPRODUCT(($D$14:$D$43=$C50)*($K$14:$K$43&lt;=AV$47)*($L$14:$L$43&gt;=AV$47)))</f>
        <v/>
      </c>
    </row>
    <row r="51" spans="1:48" ht="22" customHeight="1" x14ac:dyDescent="0.35">
      <c r="A51" s="49"/>
      <c r="B51" s="121"/>
      <c r="C51" s="122"/>
      <c r="D51" s="123"/>
      <c r="E51" s="124" t="str">
        <f t="shared" ref="E51" si="31">IFERROR(IF(ANALYSISTABS,IF(C51="","",COUNTIFS($B$14:$B$43,"*",$D$14:$D$43,C51)),""),"")</f>
        <v/>
      </c>
      <c r="F51" s="125" t="str">
        <f t="shared" ref="F51" si="32">IFERROR(IF(ANALYSISTABS,IF(C51="","",SUMIF($D$14:$D$43,C51,$H$14:$H$43)),""),"")</f>
        <v/>
      </c>
      <c r="G51" s="126" t="str">
        <f t="shared" ref="G51" si="33">IFERROR(IF(ANALYSISTABS,IFERROR(AVERAGEIF($D$14:$D$43,C51,$I$14:$I$43),""),""),"")</f>
        <v/>
      </c>
      <c r="H51" s="125" t="str">
        <f t="shared" ref="H51" si="34">IFERROR(IF(ANALYSISTABS,IF(C51="","",MAX(N51:AV51)),""),"")</f>
        <v/>
      </c>
      <c r="I51" s="119" t="str">
        <f t="shared" ref="I51" si="35">IFERROR(IF(ANALYSISTABS,IF(C51="","",IF(MAX(N51:AV51)&gt;2,"⚠️ Yes","OK")),""),"")</f>
        <v/>
      </c>
      <c r="J51" s="125" t="str">
        <f t="shared" ref="J51" si="36">IFERROR(IF(ANALYSISTABS,IF($C51="","",COUNTIFS($D$14:$D$43,$C51,$J$14:$J$43,"Completed")),""),"")</f>
        <v/>
      </c>
      <c r="K51" s="125" t="str">
        <f t="shared" ref="K51" si="37">IFERROR(IF(ANALYSISTABS,IF($C51="","",COUNTIFS($D$14:$D$43,$C51,$J$14:$J$43,"In progress")),""),"")</f>
        <v/>
      </c>
      <c r="L51" s="125" t="str">
        <f t="shared" ref="L51" si="38">IFERROR(IF(ANALYSISTABS,IF($C51="","",COUNTIFS($D$14:$D$43,$C51,$J$14:$J$43,"Not started")),""),"")</f>
        <v/>
      </c>
      <c r="N51" s="120" t="str" cm="1">
        <f t="array" ref="N51">IF($C51="","",SUMPRODUCT(($D$14:$D$43=$C51)*($K$14:$K$43&lt;=N$47)*($L$14:$L$43&gt;=N$47)))</f>
        <v/>
      </c>
      <c r="O51" s="120" t="str" cm="1">
        <f t="array" ref="O51">IF($C51="","",SUMPRODUCT(($D$14:$D$43=$C51)*($K$14:$K$43&lt;=O$47)*($L$14:$L$43&gt;=O$47)))</f>
        <v/>
      </c>
      <c r="P51" s="120" t="str" cm="1">
        <f t="array" ref="P51">IF($C51="","",SUMPRODUCT(($D$14:$D$43=$C51)*($K$14:$K$43&lt;=P$47)*($L$14:$L$43&gt;=P$47)))</f>
        <v/>
      </c>
      <c r="Q51" s="120" t="str" cm="1">
        <f t="array" ref="Q51">IF($C51="","",SUMPRODUCT(($D$14:$D$43=$C51)*($K$14:$K$43&lt;=Q$47)*($L$14:$L$43&gt;=Q$47)))</f>
        <v/>
      </c>
      <c r="R51" s="120" t="str" cm="1">
        <f t="array" ref="R51">IF($C51="","",SUMPRODUCT(($D$14:$D$43=$C51)*($K$14:$K$43&lt;=R$47)*($L$14:$L$43&gt;=R$47)))</f>
        <v/>
      </c>
      <c r="S51" s="120" t="str" cm="1">
        <f t="array" ref="S51">IF($C51="","",SUMPRODUCT(($D$14:$D$43=$C51)*($K$14:$K$43&lt;=S$47)*($L$14:$L$43&gt;=S$47)))</f>
        <v/>
      </c>
      <c r="T51" s="120" t="str" cm="1">
        <f t="array" ref="T51">IF($C51="","",SUMPRODUCT(($D$14:$D$43=$C51)*($K$14:$K$43&lt;=T$47)*($L$14:$L$43&gt;=T$47)))</f>
        <v/>
      </c>
      <c r="U51" s="120" t="str" cm="1">
        <f t="array" ref="U51">IF($C51="","",SUMPRODUCT(($D$14:$D$43=$C51)*($K$14:$K$43&lt;=U$47)*($L$14:$L$43&gt;=U$47)))</f>
        <v/>
      </c>
      <c r="V51" s="120" t="str" cm="1">
        <f t="array" ref="V51">IF($C51="","",SUMPRODUCT(($D$14:$D$43=$C51)*($K$14:$K$43&lt;=V$47)*($L$14:$L$43&gt;=V$47)))</f>
        <v/>
      </c>
      <c r="W51" s="120" t="str" cm="1">
        <f t="array" ref="W51">IF($C51="","",SUMPRODUCT(($D$14:$D$43=$C51)*($K$14:$K$43&lt;=W$47)*($L$14:$L$43&gt;=W$47)))</f>
        <v/>
      </c>
      <c r="X51" s="120" t="str" cm="1">
        <f t="array" ref="X51">IF($C51="","",SUMPRODUCT(($D$14:$D$43=$C51)*($K$14:$K$43&lt;=X$47)*($L$14:$L$43&gt;=X$47)))</f>
        <v/>
      </c>
      <c r="Y51" s="120" t="str" cm="1">
        <f t="array" ref="Y51">IF($C51="","",SUMPRODUCT(($D$14:$D$43=$C51)*($K$14:$K$43&lt;=Y$47)*($L$14:$L$43&gt;=Y$47)))</f>
        <v/>
      </c>
      <c r="Z51" s="120" t="str" cm="1">
        <f t="array" ref="Z51">IF($C51="","",SUMPRODUCT(($D$14:$D$43=$C51)*($K$14:$K$43&lt;=Z$47)*($L$14:$L$43&gt;=Z$47)))</f>
        <v/>
      </c>
      <c r="AA51" s="120" t="str" cm="1">
        <f t="array" ref="AA51">IF($C51="","",SUMPRODUCT(($D$14:$D$43=$C51)*($K$14:$K$43&lt;=AA$47)*($L$14:$L$43&gt;=AA$47)))</f>
        <v/>
      </c>
      <c r="AB51" s="120" t="str" cm="1">
        <f t="array" ref="AB51">IF($C51="","",SUMPRODUCT(($D$14:$D$43=$C51)*($K$14:$K$43&lt;=AB$47)*($L$14:$L$43&gt;=AB$47)))</f>
        <v/>
      </c>
      <c r="AC51" s="120" t="str" cm="1">
        <f t="array" ref="AC51">IF($C51="","",SUMPRODUCT(($D$14:$D$43=$C51)*($K$14:$K$43&lt;=AC$47)*($L$14:$L$43&gt;=AC$47)))</f>
        <v/>
      </c>
      <c r="AD51" s="120" t="str" cm="1">
        <f t="array" ref="AD51">IF($C51="","",SUMPRODUCT(($D$14:$D$43=$C51)*($K$14:$K$43&lt;=AD$47)*($L$14:$L$43&gt;=AD$47)))</f>
        <v/>
      </c>
      <c r="AE51" s="120" t="str" cm="1">
        <f t="array" ref="AE51">IF($C51="","",SUMPRODUCT(($D$14:$D$43=$C51)*($K$14:$K$43&lt;=AE$47)*($L$14:$L$43&gt;=AE$47)))</f>
        <v/>
      </c>
      <c r="AF51" s="120" t="str" cm="1">
        <f t="array" ref="AF51">IF($C51="","",SUMPRODUCT(($D$14:$D$43=$C51)*($K$14:$K$43&lt;=AF$47)*($L$14:$L$43&gt;=AF$47)))</f>
        <v/>
      </c>
      <c r="AG51" s="120" t="str" cm="1">
        <f t="array" ref="AG51">IF($C51="","",SUMPRODUCT(($D$14:$D$43=$C51)*($K$14:$K$43&lt;=AG$47)*($L$14:$L$43&gt;=AG$47)))</f>
        <v/>
      </c>
      <c r="AH51" s="120" t="str" cm="1">
        <f t="array" ref="AH51">IF($C51="","",SUMPRODUCT(($D$14:$D$43=$C51)*($K$14:$K$43&lt;=AH$47)*($L$14:$L$43&gt;=AH$47)))</f>
        <v/>
      </c>
      <c r="AI51" s="120" t="str" cm="1">
        <f t="array" ref="AI51">IF($C51="","",SUMPRODUCT(($D$14:$D$43=$C51)*($K$14:$K$43&lt;=AI$47)*($L$14:$L$43&gt;=AI$47)))</f>
        <v/>
      </c>
      <c r="AJ51" s="120" t="str" cm="1">
        <f t="array" ref="AJ51">IF($C51="","",SUMPRODUCT(($D$14:$D$43=$C51)*($K$14:$K$43&lt;=AJ$47)*($L$14:$L$43&gt;=AJ$47)))</f>
        <v/>
      </c>
      <c r="AK51" s="120" t="str" cm="1">
        <f t="array" ref="AK51">IF($C51="","",SUMPRODUCT(($D$14:$D$43=$C51)*($K$14:$K$43&lt;=AK$47)*($L$14:$L$43&gt;=AK$47)))</f>
        <v/>
      </c>
      <c r="AL51" s="120" t="str" cm="1">
        <f t="array" ref="AL51">IF($C51="","",SUMPRODUCT(($D$14:$D$43=$C51)*($K$14:$K$43&lt;=AL$47)*($L$14:$L$43&gt;=AL$47)))</f>
        <v/>
      </c>
      <c r="AM51" s="120" t="str" cm="1">
        <f t="array" ref="AM51">IF($C51="","",SUMPRODUCT(($D$14:$D$43=$C51)*($K$14:$K$43&lt;=AM$47)*($L$14:$L$43&gt;=AM$47)))</f>
        <v/>
      </c>
      <c r="AN51" s="120" t="str" cm="1">
        <f t="array" ref="AN51">IF($C51="","",SUMPRODUCT(($D$14:$D$43=$C51)*($K$14:$K$43&lt;=AN$47)*($L$14:$L$43&gt;=AN$47)))</f>
        <v/>
      </c>
      <c r="AO51" s="120" t="str" cm="1">
        <f t="array" ref="AO51">IF($C51="","",SUMPRODUCT(($D$14:$D$43=$C51)*($K$14:$K$43&lt;=AO$47)*($L$14:$L$43&gt;=AO$47)))</f>
        <v/>
      </c>
      <c r="AP51" s="120" t="str" cm="1">
        <f t="array" ref="AP51">IF($C51="","",SUMPRODUCT(($D$14:$D$43=$C51)*($K$14:$K$43&lt;=AP$47)*($L$14:$L$43&gt;=AP$47)))</f>
        <v/>
      </c>
      <c r="AQ51" s="120" t="str" cm="1">
        <f t="array" ref="AQ51">IF($C51="","",SUMPRODUCT(($D$14:$D$43=$C51)*($K$14:$K$43&lt;=AQ$47)*($L$14:$L$43&gt;=AQ$47)))</f>
        <v/>
      </c>
      <c r="AR51" s="120" t="str" cm="1">
        <f t="array" ref="AR51">IF($C51="","",SUMPRODUCT(($D$14:$D$43=$C51)*($K$14:$K$43&lt;=AR$47)*($L$14:$L$43&gt;=AR$47)))</f>
        <v/>
      </c>
      <c r="AS51" s="120" t="str" cm="1">
        <f t="array" ref="AS51">IF($C51="","",SUMPRODUCT(($D$14:$D$43=$C51)*($K$14:$K$43&lt;=AS$47)*($L$14:$L$43&gt;=AS$47)))</f>
        <v/>
      </c>
      <c r="AT51" s="120" t="str" cm="1">
        <f t="array" ref="AT51">IF($C51="","",SUMPRODUCT(($D$14:$D$43=$C51)*($K$14:$K$43&lt;=AT$47)*($L$14:$L$43&gt;=AT$47)))</f>
        <v/>
      </c>
      <c r="AU51" s="120" t="str" cm="1">
        <f t="array" ref="AU51">IF($C51="","",SUMPRODUCT(($D$14:$D$43=$C51)*($K$14:$K$43&lt;=AU$47)*($L$14:$L$43&gt;=AU$47)))</f>
        <v/>
      </c>
      <c r="AV51" s="120" t="str" cm="1">
        <f t="array" ref="AV51">IF($C51="","",SUMPRODUCT(($D$14:$D$43=$C51)*($K$14:$K$43&lt;=AV$47)*($L$14:$L$43&gt;=AV$47)))</f>
        <v/>
      </c>
    </row>
    <row r="52" spans="1:48" ht="22" customHeight="1" x14ac:dyDescent="0.35">
      <c r="A52" s="49"/>
      <c r="B52" s="121"/>
      <c r="C52" s="122"/>
      <c r="D52" s="123"/>
      <c r="E52" s="124" t="str">
        <f t="shared" ref="E52" si="39">IFERROR(IF(ANALYSISTABS,IF(C52="","",COUNTIFS($B$14:$B$43,"*",$D$14:$D$43,C52)),""),"")</f>
        <v/>
      </c>
      <c r="F52" s="125" t="str">
        <f t="shared" ref="F52" si="40">IFERROR(IF(ANALYSISTABS,IF(C52="","",SUMIF($D$14:$D$43,C52,$H$14:$H$43)),""),"")</f>
        <v/>
      </c>
      <c r="G52" s="126" t="str">
        <f t="shared" ref="G52" si="41">IFERROR(IF(ANALYSISTABS,IFERROR(AVERAGEIF($D$14:$D$43,C52,$I$14:$I$43),""),""),"")</f>
        <v/>
      </c>
      <c r="H52" s="125" t="str">
        <f t="shared" ref="H52" si="42">IFERROR(IF(ANALYSISTABS,IF(C52="","",MAX(N52:AV52)),""),"")</f>
        <v/>
      </c>
      <c r="I52" s="119" t="str">
        <f t="shared" ref="I52" si="43">IFERROR(IF(ANALYSISTABS,IF(C52="","",IF(MAX(N52:AV52)&gt;2,"⚠️ Yes","OK")),""),"")</f>
        <v/>
      </c>
      <c r="J52" s="125" t="str">
        <f t="shared" ref="J52" si="44">IFERROR(IF(ANALYSISTABS,IF($C52="","",COUNTIFS($D$14:$D$43,$C52,$J$14:$J$43,"Completed")),""),"")</f>
        <v/>
      </c>
      <c r="K52" s="125" t="str">
        <f t="shared" ref="K52" si="45">IFERROR(IF(ANALYSISTABS,IF($C52="","",COUNTIFS($D$14:$D$43,$C52,$J$14:$J$43,"In progress")),""),"")</f>
        <v/>
      </c>
      <c r="L52" s="125" t="str">
        <f t="shared" ref="L52" si="46">IFERROR(IF(ANALYSISTABS,IF($C52="","",COUNTIFS($D$14:$D$43,$C52,$J$14:$J$43,"Not started")),""),"")</f>
        <v/>
      </c>
      <c r="N52" s="120" t="str" cm="1">
        <f t="array" ref="N52">IF($C52="","",SUMPRODUCT(($D$14:$D$43=$C52)*($K$14:$K$43&lt;=N$47)*($L$14:$L$43&gt;=N$47)))</f>
        <v/>
      </c>
      <c r="O52" s="120" t="str" cm="1">
        <f t="array" ref="O52">IF($C52="","",SUMPRODUCT(($D$14:$D$43=$C52)*($K$14:$K$43&lt;=O$47)*($L$14:$L$43&gt;=O$47)))</f>
        <v/>
      </c>
      <c r="P52" s="120" t="str" cm="1">
        <f t="array" ref="P52">IF($C52="","",SUMPRODUCT(($D$14:$D$43=$C52)*($K$14:$K$43&lt;=P$47)*($L$14:$L$43&gt;=P$47)))</f>
        <v/>
      </c>
      <c r="Q52" s="120" t="str" cm="1">
        <f t="array" ref="Q52">IF($C52="","",SUMPRODUCT(($D$14:$D$43=$C52)*($K$14:$K$43&lt;=Q$47)*($L$14:$L$43&gt;=Q$47)))</f>
        <v/>
      </c>
      <c r="R52" s="120" t="str" cm="1">
        <f t="array" ref="R52">IF($C52="","",SUMPRODUCT(($D$14:$D$43=$C52)*($K$14:$K$43&lt;=R$47)*($L$14:$L$43&gt;=R$47)))</f>
        <v/>
      </c>
      <c r="S52" s="120" t="str" cm="1">
        <f t="array" ref="S52">IF($C52="","",SUMPRODUCT(($D$14:$D$43=$C52)*($K$14:$K$43&lt;=S$47)*($L$14:$L$43&gt;=S$47)))</f>
        <v/>
      </c>
      <c r="T52" s="120" t="str" cm="1">
        <f t="array" ref="T52">IF($C52="","",SUMPRODUCT(($D$14:$D$43=$C52)*($K$14:$K$43&lt;=T$47)*($L$14:$L$43&gt;=T$47)))</f>
        <v/>
      </c>
      <c r="U52" s="120" t="str" cm="1">
        <f t="array" ref="U52">IF($C52="","",SUMPRODUCT(($D$14:$D$43=$C52)*($K$14:$K$43&lt;=U$47)*($L$14:$L$43&gt;=U$47)))</f>
        <v/>
      </c>
      <c r="V52" s="120" t="str" cm="1">
        <f t="array" ref="V52">IF($C52="","",SUMPRODUCT(($D$14:$D$43=$C52)*($K$14:$K$43&lt;=V$47)*($L$14:$L$43&gt;=V$47)))</f>
        <v/>
      </c>
      <c r="W52" s="120" t="str" cm="1">
        <f t="array" ref="W52">IF($C52="","",SUMPRODUCT(($D$14:$D$43=$C52)*($K$14:$K$43&lt;=W$47)*($L$14:$L$43&gt;=W$47)))</f>
        <v/>
      </c>
      <c r="X52" s="120" t="str" cm="1">
        <f t="array" ref="X52">IF($C52="","",SUMPRODUCT(($D$14:$D$43=$C52)*($K$14:$K$43&lt;=X$47)*($L$14:$L$43&gt;=X$47)))</f>
        <v/>
      </c>
      <c r="Y52" s="120" t="str" cm="1">
        <f t="array" ref="Y52">IF($C52="","",SUMPRODUCT(($D$14:$D$43=$C52)*($K$14:$K$43&lt;=Y$47)*($L$14:$L$43&gt;=Y$47)))</f>
        <v/>
      </c>
      <c r="Z52" s="120" t="str" cm="1">
        <f t="array" ref="Z52">IF($C52="","",SUMPRODUCT(($D$14:$D$43=$C52)*($K$14:$K$43&lt;=Z$47)*($L$14:$L$43&gt;=Z$47)))</f>
        <v/>
      </c>
      <c r="AA52" s="120" t="str" cm="1">
        <f t="array" ref="AA52">IF($C52="","",SUMPRODUCT(($D$14:$D$43=$C52)*($K$14:$K$43&lt;=AA$47)*($L$14:$L$43&gt;=AA$47)))</f>
        <v/>
      </c>
      <c r="AB52" s="120" t="str" cm="1">
        <f t="array" ref="AB52">IF($C52="","",SUMPRODUCT(($D$14:$D$43=$C52)*($K$14:$K$43&lt;=AB$47)*($L$14:$L$43&gt;=AB$47)))</f>
        <v/>
      </c>
      <c r="AC52" s="120" t="str" cm="1">
        <f t="array" ref="AC52">IF($C52="","",SUMPRODUCT(($D$14:$D$43=$C52)*($K$14:$K$43&lt;=AC$47)*($L$14:$L$43&gt;=AC$47)))</f>
        <v/>
      </c>
      <c r="AD52" s="120" t="str" cm="1">
        <f t="array" ref="AD52">IF($C52="","",SUMPRODUCT(($D$14:$D$43=$C52)*($K$14:$K$43&lt;=AD$47)*($L$14:$L$43&gt;=AD$47)))</f>
        <v/>
      </c>
      <c r="AE52" s="120" t="str" cm="1">
        <f t="array" ref="AE52">IF($C52="","",SUMPRODUCT(($D$14:$D$43=$C52)*($K$14:$K$43&lt;=AE$47)*($L$14:$L$43&gt;=AE$47)))</f>
        <v/>
      </c>
      <c r="AF52" s="120" t="str" cm="1">
        <f t="array" ref="AF52">IF($C52="","",SUMPRODUCT(($D$14:$D$43=$C52)*($K$14:$K$43&lt;=AF$47)*($L$14:$L$43&gt;=AF$47)))</f>
        <v/>
      </c>
      <c r="AG52" s="120" t="str" cm="1">
        <f t="array" ref="AG52">IF($C52="","",SUMPRODUCT(($D$14:$D$43=$C52)*($K$14:$K$43&lt;=AG$47)*($L$14:$L$43&gt;=AG$47)))</f>
        <v/>
      </c>
      <c r="AH52" s="120" t="str" cm="1">
        <f t="array" ref="AH52">IF($C52="","",SUMPRODUCT(($D$14:$D$43=$C52)*($K$14:$K$43&lt;=AH$47)*($L$14:$L$43&gt;=AH$47)))</f>
        <v/>
      </c>
      <c r="AI52" s="120" t="str" cm="1">
        <f t="array" ref="AI52">IF($C52="","",SUMPRODUCT(($D$14:$D$43=$C52)*($K$14:$K$43&lt;=AI$47)*($L$14:$L$43&gt;=AI$47)))</f>
        <v/>
      </c>
      <c r="AJ52" s="120" t="str" cm="1">
        <f t="array" ref="AJ52">IF($C52="","",SUMPRODUCT(($D$14:$D$43=$C52)*($K$14:$K$43&lt;=AJ$47)*($L$14:$L$43&gt;=AJ$47)))</f>
        <v/>
      </c>
      <c r="AK52" s="120" t="str" cm="1">
        <f t="array" ref="AK52">IF($C52="","",SUMPRODUCT(($D$14:$D$43=$C52)*($K$14:$K$43&lt;=AK$47)*($L$14:$L$43&gt;=AK$47)))</f>
        <v/>
      </c>
      <c r="AL52" s="120" t="str" cm="1">
        <f t="array" ref="AL52">IF($C52="","",SUMPRODUCT(($D$14:$D$43=$C52)*($K$14:$K$43&lt;=AL$47)*($L$14:$L$43&gt;=AL$47)))</f>
        <v/>
      </c>
      <c r="AM52" s="120" t="str" cm="1">
        <f t="array" ref="AM52">IF($C52="","",SUMPRODUCT(($D$14:$D$43=$C52)*($K$14:$K$43&lt;=AM$47)*($L$14:$L$43&gt;=AM$47)))</f>
        <v/>
      </c>
      <c r="AN52" s="120" t="str" cm="1">
        <f t="array" ref="AN52">IF($C52="","",SUMPRODUCT(($D$14:$D$43=$C52)*($K$14:$K$43&lt;=AN$47)*($L$14:$L$43&gt;=AN$47)))</f>
        <v/>
      </c>
      <c r="AO52" s="120" t="str" cm="1">
        <f t="array" ref="AO52">IF($C52="","",SUMPRODUCT(($D$14:$D$43=$C52)*($K$14:$K$43&lt;=AO$47)*($L$14:$L$43&gt;=AO$47)))</f>
        <v/>
      </c>
      <c r="AP52" s="120" t="str" cm="1">
        <f t="array" ref="AP52">IF($C52="","",SUMPRODUCT(($D$14:$D$43=$C52)*($K$14:$K$43&lt;=AP$47)*($L$14:$L$43&gt;=AP$47)))</f>
        <v/>
      </c>
      <c r="AQ52" s="120" t="str" cm="1">
        <f t="array" ref="AQ52">IF($C52="","",SUMPRODUCT(($D$14:$D$43=$C52)*($K$14:$K$43&lt;=AQ$47)*($L$14:$L$43&gt;=AQ$47)))</f>
        <v/>
      </c>
      <c r="AR52" s="120" t="str" cm="1">
        <f t="array" ref="AR52">IF($C52="","",SUMPRODUCT(($D$14:$D$43=$C52)*($K$14:$K$43&lt;=AR$47)*($L$14:$L$43&gt;=AR$47)))</f>
        <v/>
      </c>
      <c r="AS52" s="120" t="str" cm="1">
        <f t="array" ref="AS52">IF($C52="","",SUMPRODUCT(($D$14:$D$43=$C52)*($K$14:$K$43&lt;=AS$47)*($L$14:$L$43&gt;=AS$47)))</f>
        <v/>
      </c>
      <c r="AT52" s="120" t="str" cm="1">
        <f t="array" ref="AT52">IF($C52="","",SUMPRODUCT(($D$14:$D$43=$C52)*($K$14:$K$43&lt;=AT$47)*($L$14:$L$43&gt;=AT$47)))</f>
        <v/>
      </c>
      <c r="AU52" s="120" t="str" cm="1">
        <f t="array" ref="AU52">IF($C52="","",SUMPRODUCT(($D$14:$D$43=$C52)*($K$14:$K$43&lt;=AU$47)*($L$14:$L$43&gt;=AU$47)))</f>
        <v/>
      </c>
      <c r="AV52" s="120" t="str" cm="1">
        <f t="array" ref="AV52">IF($C52="","",SUMPRODUCT(($D$14:$D$43=$C52)*($K$14:$K$43&lt;=AV$47)*($L$14:$L$43&gt;=AV$47)))</f>
        <v/>
      </c>
    </row>
    <row r="53" spans="1:48" ht="22" customHeight="1" x14ac:dyDescent="0.35">
      <c r="A53" s="49"/>
      <c r="B53" s="121"/>
      <c r="C53" s="122"/>
      <c r="D53" s="127"/>
      <c r="E53" s="124" t="str">
        <f t="shared" ref="E53" si="47">IFERROR(IF(ANALYSISTABS,IF(C53="","",COUNTIFS($B$14:$B$43,"*",$D$14:$D$43,C53)),""),"")</f>
        <v/>
      </c>
      <c r="F53" s="125" t="str">
        <f t="shared" ref="F53" si="48">IFERROR(IF(ANALYSISTABS,IF(C53="","",SUMIF($D$14:$D$43,C53,$H$14:$H$43)),""),"")</f>
        <v/>
      </c>
      <c r="G53" s="126" t="str">
        <f t="shared" ref="G53" si="49">IFERROR(IF(ANALYSISTABS,IFERROR(AVERAGEIF($D$14:$D$43,C53,$I$14:$I$43),""),""),"")</f>
        <v/>
      </c>
      <c r="H53" s="125" t="str">
        <f t="shared" ref="H53" si="50">IFERROR(IF(ANALYSISTABS,IF(C53="","",MAX(N53:AV53)),""),"")</f>
        <v/>
      </c>
      <c r="I53" s="119" t="str">
        <f t="shared" ref="I53" si="51">IFERROR(IF(ANALYSISTABS,IF(C53="","",IF(MAX(N53:AV53)&gt;2,"⚠️ Yes","OK")),""),"")</f>
        <v/>
      </c>
      <c r="J53" s="125" t="str">
        <f t="shared" ref="J53" si="52">IFERROR(IF(ANALYSISTABS,IF($C53="","",COUNTIFS($D$14:$D$43,$C53,$J$14:$J$43,"Completed")),""),"")</f>
        <v/>
      </c>
      <c r="K53" s="125" t="str">
        <f t="shared" ref="K53" si="53">IFERROR(IF(ANALYSISTABS,IF($C53="","",COUNTIFS($D$14:$D$43,$C53,$J$14:$J$43,"In progress")),""),"")</f>
        <v/>
      </c>
      <c r="L53" s="125" t="str">
        <f t="shared" ref="L53" si="54">IFERROR(IF(ANALYSISTABS,IF($C53="","",COUNTIFS($D$14:$D$43,$C53,$J$14:$J$43,"Not started")),""),"")</f>
        <v/>
      </c>
      <c r="N53" s="120" t="str" cm="1">
        <f t="array" ref="N53">IF($C53="","",SUMPRODUCT(($D$14:$D$43=$C53)*($K$14:$K$43&lt;=N$47)*($L$14:$L$43&gt;=N$47)))</f>
        <v/>
      </c>
      <c r="O53" s="120" t="str" cm="1">
        <f t="array" ref="O53">IF($C53="","",SUMPRODUCT(($D$14:$D$43=$C53)*($K$14:$K$43&lt;=O$47)*($L$14:$L$43&gt;=O$47)))</f>
        <v/>
      </c>
      <c r="P53" s="120" t="str" cm="1">
        <f t="array" ref="P53">IF($C53="","",SUMPRODUCT(($D$14:$D$43=$C53)*($K$14:$K$43&lt;=P$47)*($L$14:$L$43&gt;=P$47)))</f>
        <v/>
      </c>
      <c r="Q53" s="120" t="str" cm="1">
        <f t="array" ref="Q53">IF($C53="","",SUMPRODUCT(($D$14:$D$43=$C53)*($K$14:$K$43&lt;=Q$47)*($L$14:$L$43&gt;=Q$47)))</f>
        <v/>
      </c>
      <c r="R53" s="120" t="str" cm="1">
        <f t="array" ref="R53">IF($C53="","",SUMPRODUCT(($D$14:$D$43=$C53)*($K$14:$K$43&lt;=R$47)*($L$14:$L$43&gt;=R$47)))</f>
        <v/>
      </c>
      <c r="S53" s="120" t="str" cm="1">
        <f t="array" ref="S53">IF($C53="","",SUMPRODUCT(($D$14:$D$43=$C53)*($K$14:$K$43&lt;=S$47)*($L$14:$L$43&gt;=S$47)))</f>
        <v/>
      </c>
      <c r="T53" s="120" t="str" cm="1">
        <f t="array" ref="T53">IF($C53="","",SUMPRODUCT(($D$14:$D$43=$C53)*($K$14:$K$43&lt;=T$47)*($L$14:$L$43&gt;=T$47)))</f>
        <v/>
      </c>
      <c r="U53" s="120" t="str" cm="1">
        <f t="array" ref="U53">IF($C53="","",SUMPRODUCT(($D$14:$D$43=$C53)*($K$14:$K$43&lt;=U$47)*($L$14:$L$43&gt;=U$47)))</f>
        <v/>
      </c>
      <c r="V53" s="120" t="str" cm="1">
        <f t="array" ref="V53">IF($C53="","",SUMPRODUCT(($D$14:$D$43=$C53)*($K$14:$K$43&lt;=V$47)*($L$14:$L$43&gt;=V$47)))</f>
        <v/>
      </c>
      <c r="W53" s="120" t="str" cm="1">
        <f t="array" ref="W53">IF($C53="","",SUMPRODUCT(($D$14:$D$43=$C53)*($K$14:$K$43&lt;=W$47)*($L$14:$L$43&gt;=W$47)))</f>
        <v/>
      </c>
      <c r="X53" s="120" t="str" cm="1">
        <f t="array" ref="X53">IF($C53="","",SUMPRODUCT(($D$14:$D$43=$C53)*($K$14:$K$43&lt;=X$47)*($L$14:$L$43&gt;=X$47)))</f>
        <v/>
      </c>
      <c r="Y53" s="120" t="str" cm="1">
        <f t="array" ref="Y53">IF($C53="","",SUMPRODUCT(($D$14:$D$43=$C53)*($K$14:$K$43&lt;=Y$47)*($L$14:$L$43&gt;=Y$47)))</f>
        <v/>
      </c>
      <c r="Z53" s="120" t="str" cm="1">
        <f t="array" ref="Z53">IF($C53="","",SUMPRODUCT(($D$14:$D$43=$C53)*($K$14:$K$43&lt;=Z$47)*($L$14:$L$43&gt;=Z$47)))</f>
        <v/>
      </c>
      <c r="AA53" s="120" t="str" cm="1">
        <f t="array" ref="AA53">IF($C53="","",SUMPRODUCT(($D$14:$D$43=$C53)*($K$14:$K$43&lt;=AA$47)*($L$14:$L$43&gt;=AA$47)))</f>
        <v/>
      </c>
      <c r="AB53" s="120" t="str" cm="1">
        <f t="array" ref="AB53">IF($C53="","",SUMPRODUCT(($D$14:$D$43=$C53)*($K$14:$K$43&lt;=AB$47)*($L$14:$L$43&gt;=AB$47)))</f>
        <v/>
      </c>
      <c r="AC53" s="120" t="str" cm="1">
        <f t="array" ref="AC53">IF($C53="","",SUMPRODUCT(($D$14:$D$43=$C53)*($K$14:$K$43&lt;=AC$47)*($L$14:$L$43&gt;=AC$47)))</f>
        <v/>
      </c>
      <c r="AD53" s="120" t="str" cm="1">
        <f t="array" ref="AD53">IF($C53="","",SUMPRODUCT(($D$14:$D$43=$C53)*($K$14:$K$43&lt;=AD$47)*($L$14:$L$43&gt;=AD$47)))</f>
        <v/>
      </c>
      <c r="AE53" s="120" t="str" cm="1">
        <f t="array" ref="AE53">IF($C53="","",SUMPRODUCT(($D$14:$D$43=$C53)*($K$14:$K$43&lt;=AE$47)*($L$14:$L$43&gt;=AE$47)))</f>
        <v/>
      </c>
      <c r="AF53" s="120" t="str" cm="1">
        <f t="array" ref="AF53">IF($C53="","",SUMPRODUCT(($D$14:$D$43=$C53)*($K$14:$K$43&lt;=AF$47)*($L$14:$L$43&gt;=AF$47)))</f>
        <v/>
      </c>
      <c r="AG53" s="120" t="str" cm="1">
        <f t="array" ref="AG53">IF($C53="","",SUMPRODUCT(($D$14:$D$43=$C53)*($K$14:$K$43&lt;=AG$47)*($L$14:$L$43&gt;=AG$47)))</f>
        <v/>
      </c>
      <c r="AH53" s="120" t="str" cm="1">
        <f t="array" ref="AH53">IF($C53="","",SUMPRODUCT(($D$14:$D$43=$C53)*($K$14:$K$43&lt;=AH$47)*($L$14:$L$43&gt;=AH$47)))</f>
        <v/>
      </c>
      <c r="AI53" s="120" t="str" cm="1">
        <f t="array" ref="AI53">IF($C53="","",SUMPRODUCT(($D$14:$D$43=$C53)*($K$14:$K$43&lt;=AI$47)*($L$14:$L$43&gt;=AI$47)))</f>
        <v/>
      </c>
      <c r="AJ53" s="120" t="str" cm="1">
        <f t="array" ref="AJ53">IF($C53="","",SUMPRODUCT(($D$14:$D$43=$C53)*($K$14:$K$43&lt;=AJ$47)*($L$14:$L$43&gt;=AJ$47)))</f>
        <v/>
      </c>
      <c r="AK53" s="120" t="str" cm="1">
        <f t="array" ref="AK53">IF($C53="","",SUMPRODUCT(($D$14:$D$43=$C53)*($K$14:$K$43&lt;=AK$47)*($L$14:$L$43&gt;=AK$47)))</f>
        <v/>
      </c>
      <c r="AL53" s="120" t="str" cm="1">
        <f t="array" ref="AL53">IF($C53="","",SUMPRODUCT(($D$14:$D$43=$C53)*($K$14:$K$43&lt;=AL$47)*($L$14:$L$43&gt;=AL$47)))</f>
        <v/>
      </c>
      <c r="AM53" s="120" t="str" cm="1">
        <f t="array" ref="AM53">IF($C53="","",SUMPRODUCT(($D$14:$D$43=$C53)*($K$14:$K$43&lt;=AM$47)*($L$14:$L$43&gt;=AM$47)))</f>
        <v/>
      </c>
      <c r="AN53" s="120" t="str" cm="1">
        <f t="array" ref="AN53">IF($C53="","",SUMPRODUCT(($D$14:$D$43=$C53)*($K$14:$K$43&lt;=AN$47)*($L$14:$L$43&gt;=AN$47)))</f>
        <v/>
      </c>
      <c r="AO53" s="120" t="str" cm="1">
        <f t="array" ref="AO53">IF($C53="","",SUMPRODUCT(($D$14:$D$43=$C53)*($K$14:$K$43&lt;=AO$47)*($L$14:$L$43&gt;=AO$47)))</f>
        <v/>
      </c>
      <c r="AP53" s="120" t="str" cm="1">
        <f t="array" ref="AP53">IF($C53="","",SUMPRODUCT(($D$14:$D$43=$C53)*($K$14:$K$43&lt;=AP$47)*($L$14:$L$43&gt;=AP$47)))</f>
        <v/>
      </c>
      <c r="AQ53" s="120" t="str" cm="1">
        <f t="array" ref="AQ53">IF($C53="","",SUMPRODUCT(($D$14:$D$43=$C53)*($K$14:$K$43&lt;=AQ$47)*($L$14:$L$43&gt;=AQ$47)))</f>
        <v/>
      </c>
      <c r="AR53" s="120" t="str" cm="1">
        <f t="array" ref="AR53">IF($C53="","",SUMPRODUCT(($D$14:$D$43=$C53)*($K$14:$K$43&lt;=AR$47)*($L$14:$L$43&gt;=AR$47)))</f>
        <v/>
      </c>
      <c r="AS53" s="120" t="str" cm="1">
        <f t="array" ref="AS53">IF($C53="","",SUMPRODUCT(($D$14:$D$43=$C53)*($K$14:$K$43&lt;=AS$47)*($L$14:$L$43&gt;=AS$47)))</f>
        <v/>
      </c>
      <c r="AT53" s="120" t="str" cm="1">
        <f t="array" ref="AT53">IF($C53="","",SUMPRODUCT(($D$14:$D$43=$C53)*($K$14:$K$43&lt;=AT$47)*($L$14:$L$43&gt;=AT$47)))</f>
        <v/>
      </c>
      <c r="AU53" s="120" t="str" cm="1">
        <f t="array" ref="AU53">IF($C53="","",SUMPRODUCT(($D$14:$D$43=$C53)*($K$14:$K$43&lt;=AU$47)*($L$14:$L$43&gt;=AU$47)))</f>
        <v/>
      </c>
      <c r="AV53" s="120" t="str" cm="1">
        <f t="array" ref="AV53">IF($C53="","",SUMPRODUCT(($D$14:$D$43=$C53)*($K$14:$K$43&lt;=AV$47)*($L$14:$L$43&gt;=AV$47)))</f>
        <v/>
      </c>
    </row>
    <row r="54" spans="1:48" ht="22" customHeight="1" x14ac:dyDescent="0.35">
      <c r="A54" s="49"/>
      <c r="B54" s="121"/>
      <c r="C54" s="122"/>
      <c r="D54" s="127"/>
      <c r="E54" s="124" t="str">
        <f t="shared" ref="E54" si="55">IFERROR(IF(ANALYSISTABS,IF(C54="","",COUNTIFS($B$14:$B$43,"*",$D$14:$D$43,C54)),""),"")</f>
        <v/>
      </c>
      <c r="F54" s="125" t="str">
        <f t="shared" ref="F54" si="56">IFERROR(IF(ANALYSISTABS,IF(C54="","",SUMIF($D$14:$D$43,C54,$H$14:$H$43)),""),"")</f>
        <v/>
      </c>
      <c r="G54" s="126" t="str">
        <f t="shared" ref="G54" si="57">IFERROR(IF(ANALYSISTABS,IFERROR(AVERAGEIF($D$14:$D$43,C54,$I$14:$I$43),""),""),"")</f>
        <v/>
      </c>
      <c r="H54" s="125" t="str">
        <f t="shared" ref="H54" si="58">IFERROR(IF(ANALYSISTABS,IF(C54="","",MAX(N54:AV54)),""),"")</f>
        <v/>
      </c>
      <c r="I54" s="119" t="str">
        <f t="shared" ref="I54" si="59">IFERROR(IF(ANALYSISTABS,IF(C54="","",IF(MAX(N54:AV54)&gt;2,"⚠️ Yes","OK")),""),"")</f>
        <v/>
      </c>
      <c r="J54" s="125" t="str">
        <f t="shared" ref="J54" si="60">IFERROR(IF(ANALYSISTABS,IF($C54="","",COUNTIFS($D$14:$D$43,$C54,$J$14:$J$43,"Completed")),""),"")</f>
        <v/>
      </c>
      <c r="K54" s="125" t="str">
        <f t="shared" ref="K54" si="61">IFERROR(IF(ANALYSISTABS,IF($C54="","",COUNTIFS($D$14:$D$43,$C54,$J$14:$J$43,"In progress")),""),"")</f>
        <v/>
      </c>
      <c r="L54" s="125" t="str">
        <f t="shared" ref="L54" si="62">IFERROR(IF(ANALYSISTABS,IF($C54="","",COUNTIFS($D$14:$D$43,$C54,$J$14:$J$43,"Not started")),""),"")</f>
        <v/>
      </c>
      <c r="N54" s="120" t="str" cm="1">
        <f t="array" ref="N54">IF($C54="","",SUMPRODUCT(($D$14:$D$43=$C54)*($K$14:$K$43&lt;=N$47)*($L$14:$L$43&gt;=N$47)))</f>
        <v/>
      </c>
      <c r="O54" s="120" t="str" cm="1">
        <f t="array" ref="O54">IF($C54="","",SUMPRODUCT(($D$14:$D$43=$C54)*($K$14:$K$43&lt;=O$47)*($L$14:$L$43&gt;=O$47)))</f>
        <v/>
      </c>
      <c r="P54" s="120" t="str" cm="1">
        <f t="array" ref="P54">IF($C54="","",SUMPRODUCT(($D$14:$D$43=$C54)*($K$14:$K$43&lt;=P$47)*($L$14:$L$43&gt;=P$47)))</f>
        <v/>
      </c>
      <c r="Q54" s="120" t="str" cm="1">
        <f t="array" ref="Q54">IF($C54="","",SUMPRODUCT(($D$14:$D$43=$C54)*($K$14:$K$43&lt;=Q$47)*($L$14:$L$43&gt;=Q$47)))</f>
        <v/>
      </c>
      <c r="R54" s="120" t="str" cm="1">
        <f t="array" ref="R54">IF($C54="","",SUMPRODUCT(($D$14:$D$43=$C54)*($K$14:$K$43&lt;=R$47)*($L$14:$L$43&gt;=R$47)))</f>
        <v/>
      </c>
      <c r="S54" s="120" t="str" cm="1">
        <f t="array" ref="S54">IF($C54="","",SUMPRODUCT(($D$14:$D$43=$C54)*($K$14:$K$43&lt;=S$47)*($L$14:$L$43&gt;=S$47)))</f>
        <v/>
      </c>
      <c r="T54" s="120" t="str" cm="1">
        <f t="array" ref="T54">IF($C54="","",SUMPRODUCT(($D$14:$D$43=$C54)*($K$14:$K$43&lt;=T$47)*($L$14:$L$43&gt;=T$47)))</f>
        <v/>
      </c>
      <c r="U54" s="120" t="str" cm="1">
        <f t="array" ref="U54">IF($C54="","",SUMPRODUCT(($D$14:$D$43=$C54)*($K$14:$K$43&lt;=U$47)*($L$14:$L$43&gt;=U$47)))</f>
        <v/>
      </c>
      <c r="V54" s="120" t="str" cm="1">
        <f t="array" ref="V54">IF($C54="","",SUMPRODUCT(($D$14:$D$43=$C54)*($K$14:$K$43&lt;=V$47)*($L$14:$L$43&gt;=V$47)))</f>
        <v/>
      </c>
      <c r="W54" s="120" t="str" cm="1">
        <f t="array" ref="W54">IF($C54="","",SUMPRODUCT(($D$14:$D$43=$C54)*($K$14:$K$43&lt;=W$47)*($L$14:$L$43&gt;=W$47)))</f>
        <v/>
      </c>
      <c r="X54" s="120" t="str" cm="1">
        <f t="array" ref="X54">IF($C54="","",SUMPRODUCT(($D$14:$D$43=$C54)*($K$14:$K$43&lt;=X$47)*($L$14:$L$43&gt;=X$47)))</f>
        <v/>
      </c>
      <c r="Y54" s="120" t="str" cm="1">
        <f t="array" ref="Y54">IF($C54="","",SUMPRODUCT(($D$14:$D$43=$C54)*($K$14:$K$43&lt;=Y$47)*($L$14:$L$43&gt;=Y$47)))</f>
        <v/>
      </c>
      <c r="Z54" s="120" t="str" cm="1">
        <f t="array" ref="Z54">IF($C54="","",SUMPRODUCT(($D$14:$D$43=$C54)*($K$14:$K$43&lt;=Z$47)*($L$14:$L$43&gt;=Z$47)))</f>
        <v/>
      </c>
      <c r="AA54" s="120" t="str" cm="1">
        <f t="array" ref="AA54">IF($C54="","",SUMPRODUCT(($D$14:$D$43=$C54)*($K$14:$K$43&lt;=AA$47)*($L$14:$L$43&gt;=AA$47)))</f>
        <v/>
      </c>
      <c r="AB54" s="120" t="str" cm="1">
        <f t="array" ref="AB54">IF($C54="","",SUMPRODUCT(($D$14:$D$43=$C54)*($K$14:$K$43&lt;=AB$47)*($L$14:$L$43&gt;=AB$47)))</f>
        <v/>
      </c>
      <c r="AC54" s="120" t="str" cm="1">
        <f t="array" ref="AC54">IF($C54="","",SUMPRODUCT(($D$14:$D$43=$C54)*($K$14:$K$43&lt;=AC$47)*($L$14:$L$43&gt;=AC$47)))</f>
        <v/>
      </c>
      <c r="AD54" s="120" t="str" cm="1">
        <f t="array" ref="AD54">IF($C54="","",SUMPRODUCT(($D$14:$D$43=$C54)*($K$14:$K$43&lt;=AD$47)*($L$14:$L$43&gt;=AD$47)))</f>
        <v/>
      </c>
      <c r="AE54" s="120" t="str" cm="1">
        <f t="array" ref="AE54">IF($C54="","",SUMPRODUCT(($D$14:$D$43=$C54)*($K$14:$K$43&lt;=AE$47)*($L$14:$L$43&gt;=AE$47)))</f>
        <v/>
      </c>
      <c r="AF54" s="120" t="str" cm="1">
        <f t="array" ref="AF54">IF($C54="","",SUMPRODUCT(($D$14:$D$43=$C54)*($K$14:$K$43&lt;=AF$47)*($L$14:$L$43&gt;=AF$47)))</f>
        <v/>
      </c>
      <c r="AG54" s="120" t="str" cm="1">
        <f t="array" ref="AG54">IF($C54="","",SUMPRODUCT(($D$14:$D$43=$C54)*($K$14:$K$43&lt;=AG$47)*($L$14:$L$43&gt;=AG$47)))</f>
        <v/>
      </c>
      <c r="AH54" s="120" t="str" cm="1">
        <f t="array" ref="AH54">IF($C54="","",SUMPRODUCT(($D$14:$D$43=$C54)*($K$14:$K$43&lt;=AH$47)*($L$14:$L$43&gt;=AH$47)))</f>
        <v/>
      </c>
      <c r="AI54" s="120" t="str" cm="1">
        <f t="array" ref="AI54">IF($C54="","",SUMPRODUCT(($D$14:$D$43=$C54)*($K$14:$K$43&lt;=AI$47)*($L$14:$L$43&gt;=AI$47)))</f>
        <v/>
      </c>
      <c r="AJ54" s="120" t="str" cm="1">
        <f t="array" ref="AJ54">IF($C54="","",SUMPRODUCT(($D$14:$D$43=$C54)*($K$14:$K$43&lt;=AJ$47)*($L$14:$L$43&gt;=AJ$47)))</f>
        <v/>
      </c>
      <c r="AK54" s="120" t="str" cm="1">
        <f t="array" ref="AK54">IF($C54="","",SUMPRODUCT(($D$14:$D$43=$C54)*($K$14:$K$43&lt;=AK$47)*($L$14:$L$43&gt;=AK$47)))</f>
        <v/>
      </c>
      <c r="AL54" s="120" t="str" cm="1">
        <f t="array" ref="AL54">IF($C54="","",SUMPRODUCT(($D$14:$D$43=$C54)*($K$14:$K$43&lt;=AL$47)*($L$14:$L$43&gt;=AL$47)))</f>
        <v/>
      </c>
      <c r="AM54" s="120" t="str" cm="1">
        <f t="array" ref="AM54">IF($C54="","",SUMPRODUCT(($D$14:$D$43=$C54)*($K$14:$K$43&lt;=AM$47)*($L$14:$L$43&gt;=AM$47)))</f>
        <v/>
      </c>
      <c r="AN54" s="120" t="str" cm="1">
        <f t="array" ref="AN54">IF($C54="","",SUMPRODUCT(($D$14:$D$43=$C54)*($K$14:$K$43&lt;=AN$47)*($L$14:$L$43&gt;=AN$47)))</f>
        <v/>
      </c>
      <c r="AO54" s="120" t="str" cm="1">
        <f t="array" ref="AO54">IF($C54="","",SUMPRODUCT(($D$14:$D$43=$C54)*($K$14:$K$43&lt;=AO$47)*($L$14:$L$43&gt;=AO$47)))</f>
        <v/>
      </c>
      <c r="AP54" s="120" t="str" cm="1">
        <f t="array" ref="AP54">IF($C54="","",SUMPRODUCT(($D$14:$D$43=$C54)*($K$14:$K$43&lt;=AP$47)*($L$14:$L$43&gt;=AP$47)))</f>
        <v/>
      </c>
      <c r="AQ54" s="120" t="str" cm="1">
        <f t="array" ref="AQ54">IF($C54="","",SUMPRODUCT(($D$14:$D$43=$C54)*($K$14:$K$43&lt;=AQ$47)*($L$14:$L$43&gt;=AQ$47)))</f>
        <v/>
      </c>
      <c r="AR54" s="120" t="str" cm="1">
        <f t="array" ref="AR54">IF($C54="","",SUMPRODUCT(($D$14:$D$43=$C54)*($K$14:$K$43&lt;=AR$47)*($L$14:$L$43&gt;=AR$47)))</f>
        <v/>
      </c>
      <c r="AS54" s="120" t="str" cm="1">
        <f t="array" ref="AS54">IF($C54="","",SUMPRODUCT(($D$14:$D$43=$C54)*($K$14:$K$43&lt;=AS$47)*($L$14:$L$43&gt;=AS$47)))</f>
        <v/>
      </c>
      <c r="AT54" s="120" t="str" cm="1">
        <f t="array" ref="AT54">IF($C54="","",SUMPRODUCT(($D$14:$D$43=$C54)*($K$14:$K$43&lt;=AT$47)*($L$14:$L$43&gt;=AT$47)))</f>
        <v/>
      </c>
      <c r="AU54" s="120" t="str" cm="1">
        <f t="array" ref="AU54">IF($C54="","",SUMPRODUCT(($D$14:$D$43=$C54)*($K$14:$K$43&lt;=AU$47)*($L$14:$L$43&gt;=AU$47)))</f>
        <v/>
      </c>
      <c r="AV54" s="120" t="str" cm="1">
        <f t="array" ref="AV54">IF($C54="","",SUMPRODUCT(($D$14:$D$43=$C54)*($K$14:$K$43&lt;=AV$47)*($L$14:$L$43&gt;=AV$47)))</f>
        <v/>
      </c>
    </row>
    <row r="55" spans="1:48" ht="22" customHeight="1" x14ac:dyDescent="0.35">
      <c r="A55" s="49"/>
      <c r="B55" s="121"/>
      <c r="C55" s="122"/>
      <c r="D55" s="127"/>
      <c r="E55" s="124" t="str">
        <f t="shared" ref="E55" si="63">IFERROR(IF(ANALYSISTABS,IF(C55="","",COUNTIFS($B$14:$B$43,"*",$D$14:$D$43,C55)),""),"")</f>
        <v/>
      </c>
      <c r="F55" s="125" t="str">
        <f t="shared" ref="F55" si="64">IFERROR(IF(ANALYSISTABS,IF(C55="","",SUMIF($D$14:$D$43,C55,$H$14:$H$43)),""),"")</f>
        <v/>
      </c>
      <c r="G55" s="126" t="str">
        <f t="shared" ref="G55" si="65">IFERROR(IF(ANALYSISTABS,IFERROR(AVERAGEIF($D$14:$D$43,C55,$I$14:$I$43),""),""),"")</f>
        <v/>
      </c>
      <c r="H55" s="125" t="str">
        <f t="shared" ref="H55" si="66">IFERROR(IF(ANALYSISTABS,IF(C55="","",MAX(N55:AV55)),""),"")</f>
        <v/>
      </c>
      <c r="I55" s="119" t="str">
        <f t="shared" ref="I55" si="67">IFERROR(IF(ANALYSISTABS,IF(C55="","",IF(MAX(N55:AV55)&gt;2,"⚠️ Yes","OK")),""),"")</f>
        <v/>
      </c>
      <c r="J55" s="125" t="str">
        <f t="shared" ref="J55" si="68">IFERROR(IF(ANALYSISTABS,IF($C55="","",COUNTIFS($D$14:$D$43,$C55,$J$14:$J$43,"Completed")),""),"")</f>
        <v/>
      </c>
      <c r="K55" s="125" t="str">
        <f t="shared" ref="K55" si="69">IFERROR(IF(ANALYSISTABS,IF($C55="","",COUNTIFS($D$14:$D$43,$C55,$J$14:$J$43,"In progress")),""),"")</f>
        <v/>
      </c>
      <c r="L55" s="125" t="str">
        <f t="shared" ref="L55" si="70">IFERROR(IF(ANALYSISTABS,IF($C55="","",COUNTIFS($D$14:$D$43,$C55,$J$14:$J$43,"Not started")),""),"")</f>
        <v/>
      </c>
      <c r="N55" s="120" t="str" cm="1">
        <f t="array" ref="N55">IF($C55="","",SUMPRODUCT(($D$14:$D$43=$C55)*($K$14:$K$43&lt;=N$47)*($L$14:$L$43&gt;=N$47)))</f>
        <v/>
      </c>
      <c r="O55" s="120" t="str" cm="1">
        <f t="array" ref="O55">IF($C55="","",SUMPRODUCT(($D$14:$D$43=$C55)*($K$14:$K$43&lt;=O$47)*($L$14:$L$43&gt;=O$47)))</f>
        <v/>
      </c>
      <c r="P55" s="120" t="str" cm="1">
        <f t="array" ref="P55">IF($C55="","",SUMPRODUCT(($D$14:$D$43=$C55)*($K$14:$K$43&lt;=P$47)*($L$14:$L$43&gt;=P$47)))</f>
        <v/>
      </c>
      <c r="Q55" s="120" t="str" cm="1">
        <f t="array" ref="Q55">IF($C55="","",SUMPRODUCT(($D$14:$D$43=$C55)*($K$14:$K$43&lt;=Q$47)*($L$14:$L$43&gt;=Q$47)))</f>
        <v/>
      </c>
      <c r="R55" s="120" t="str" cm="1">
        <f t="array" ref="R55">IF($C55="","",SUMPRODUCT(($D$14:$D$43=$C55)*($K$14:$K$43&lt;=R$47)*($L$14:$L$43&gt;=R$47)))</f>
        <v/>
      </c>
      <c r="S55" s="120" t="str" cm="1">
        <f t="array" ref="S55">IF($C55="","",SUMPRODUCT(($D$14:$D$43=$C55)*($K$14:$K$43&lt;=S$47)*($L$14:$L$43&gt;=S$47)))</f>
        <v/>
      </c>
      <c r="T55" s="120" t="str" cm="1">
        <f t="array" ref="T55">IF($C55="","",SUMPRODUCT(($D$14:$D$43=$C55)*($K$14:$K$43&lt;=T$47)*($L$14:$L$43&gt;=T$47)))</f>
        <v/>
      </c>
      <c r="U55" s="120" t="str" cm="1">
        <f t="array" ref="U55">IF($C55="","",SUMPRODUCT(($D$14:$D$43=$C55)*($K$14:$K$43&lt;=U$47)*($L$14:$L$43&gt;=U$47)))</f>
        <v/>
      </c>
      <c r="V55" s="120" t="str" cm="1">
        <f t="array" ref="V55">IF($C55="","",SUMPRODUCT(($D$14:$D$43=$C55)*($K$14:$K$43&lt;=V$47)*($L$14:$L$43&gt;=V$47)))</f>
        <v/>
      </c>
      <c r="W55" s="120" t="str" cm="1">
        <f t="array" ref="W55">IF($C55="","",SUMPRODUCT(($D$14:$D$43=$C55)*($K$14:$K$43&lt;=W$47)*($L$14:$L$43&gt;=W$47)))</f>
        <v/>
      </c>
      <c r="X55" s="120" t="str" cm="1">
        <f t="array" ref="X55">IF($C55="","",SUMPRODUCT(($D$14:$D$43=$C55)*($K$14:$K$43&lt;=X$47)*($L$14:$L$43&gt;=X$47)))</f>
        <v/>
      </c>
      <c r="Y55" s="120" t="str" cm="1">
        <f t="array" ref="Y55">IF($C55="","",SUMPRODUCT(($D$14:$D$43=$C55)*($K$14:$K$43&lt;=Y$47)*($L$14:$L$43&gt;=Y$47)))</f>
        <v/>
      </c>
      <c r="Z55" s="120" t="str" cm="1">
        <f t="array" ref="Z55">IF($C55="","",SUMPRODUCT(($D$14:$D$43=$C55)*($K$14:$K$43&lt;=Z$47)*($L$14:$L$43&gt;=Z$47)))</f>
        <v/>
      </c>
      <c r="AA55" s="120" t="str" cm="1">
        <f t="array" ref="AA55">IF($C55="","",SUMPRODUCT(($D$14:$D$43=$C55)*($K$14:$K$43&lt;=AA$47)*($L$14:$L$43&gt;=AA$47)))</f>
        <v/>
      </c>
      <c r="AB55" s="120" t="str" cm="1">
        <f t="array" ref="AB55">IF($C55="","",SUMPRODUCT(($D$14:$D$43=$C55)*($K$14:$K$43&lt;=AB$47)*($L$14:$L$43&gt;=AB$47)))</f>
        <v/>
      </c>
      <c r="AC55" s="120" t="str" cm="1">
        <f t="array" ref="AC55">IF($C55="","",SUMPRODUCT(($D$14:$D$43=$C55)*($K$14:$K$43&lt;=AC$47)*($L$14:$L$43&gt;=AC$47)))</f>
        <v/>
      </c>
      <c r="AD55" s="120" t="str" cm="1">
        <f t="array" ref="AD55">IF($C55="","",SUMPRODUCT(($D$14:$D$43=$C55)*($K$14:$K$43&lt;=AD$47)*($L$14:$L$43&gt;=AD$47)))</f>
        <v/>
      </c>
      <c r="AE55" s="120" t="str" cm="1">
        <f t="array" ref="AE55">IF($C55="","",SUMPRODUCT(($D$14:$D$43=$C55)*($K$14:$K$43&lt;=AE$47)*($L$14:$L$43&gt;=AE$47)))</f>
        <v/>
      </c>
      <c r="AF55" s="120" t="str" cm="1">
        <f t="array" ref="AF55">IF($C55="","",SUMPRODUCT(($D$14:$D$43=$C55)*($K$14:$K$43&lt;=AF$47)*($L$14:$L$43&gt;=AF$47)))</f>
        <v/>
      </c>
      <c r="AG55" s="120" t="str" cm="1">
        <f t="array" ref="AG55">IF($C55="","",SUMPRODUCT(($D$14:$D$43=$C55)*($K$14:$K$43&lt;=AG$47)*($L$14:$L$43&gt;=AG$47)))</f>
        <v/>
      </c>
      <c r="AH55" s="120" t="str" cm="1">
        <f t="array" ref="AH55">IF($C55="","",SUMPRODUCT(($D$14:$D$43=$C55)*($K$14:$K$43&lt;=AH$47)*($L$14:$L$43&gt;=AH$47)))</f>
        <v/>
      </c>
      <c r="AI55" s="120" t="str" cm="1">
        <f t="array" ref="AI55">IF($C55="","",SUMPRODUCT(($D$14:$D$43=$C55)*($K$14:$K$43&lt;=AI$47)*($L$14:$L$43&gt;=AI$47)))</f>
        <v/>
      </c>
      <c r="AJ55" s="120" t="str" cm="1">
        <f t="array" ref="AJ55">IF($C55="","",SUMPRODUCT(($D$14:$D$43=$C55)*($K$14:$K$43&lt;=AJ$47)*($L$14:$L$43&gt;=AJ$47)))</f>
        <v/>
      </c>
      <c r="AK55" s="120" t="str" cm="1">
        <f t="array" ref="AK55">IF($C55="","",SUMPRODUCT(($D$14:$D$43=$C55)*($K$14:$K$43&lt;=AK$47)*($L$14:$L$43&gt;=AK$47)))</f>
        <v/>
      </c>
      <c r="AL55" s="120" t="str" cm="1">
        <f t="array" ref="AL55">IF($C55="","",SUMPRODUCT(($D$14:$D$43=$C55)*($K$14:$K$43&lt;=AL$47)*($L$14:$L$43&gt;=AL$47)))</f>
        <v/>
      </c>
      <c r="AM55" s="120" t="str" cm="1">
        <f t="array" ref="AM55">IF($C55="","",SUMPRODUCT(($D$14:$D$43=$C55)*($K$14:$K$43&lt;=AM$47)*($L$14:$L$43&gt;=AM$47)))</f>
        <v/>
      </c>
      <c r="AN55" s="120" t="str" cm="1">
        <f t="array" ref="AN55">IF($C55="","",SUMPRODUCT(($D$14:$D$43=$C55)*($K$14:$K$43&lt;=AN$47)*($L$14:$L$43&gt;=AN$47)))</f>
        <v/>
      </c>
      <c r="AO55" s="120" t="str" cm="1">
        <f t="array" ref="AO55">IF($C55="","",SUMPRODUCT(($D$14:$D$43=$C55)*($K$14:$K$43&lt;=AO$47)*($L$14:$L$43&gt;=AO$47)))</f>
        <v/>
      </c>
      <c r="AP55" s="120" t="str" cm="1">
        <f t="array" ref="AP55">IF($C55="","",SUMPRODUCT(($D$14:$D$43=$C55)*($K$14:$K$43&lt;=AP$47)*($L$14:$L$43&gt;=AP$47)))</f>
        <v/>
      </c>
      <c r="AQ55" s="120" t="str" cm="1">
        <f t="array" ref="AQ55">IF($C55="","",SUMPRODUCT(($D$14:$D$43=$C55)*($K$14:$K$43&lt;=AQ$47)*($L$14:$L$43&gt;=AQ$47)))</f>
        <v/>
      </c>
      <c r="AR55" s="120" t="str" cm="1">
        <f t="array" ref="AR55">IF($C55="","",SUMPRODUCT(($D$14:$D$43=$C55)*($K$14:$K$43&lt;=AR$47)*($L$14:$L$43&gt;=AR$47)))</f>
        <v/>
      </c>
      <c r="AS55" s="120" t="str" cm="1">
        <f t="array" ref="AS55">IF($C55="","",SUMPRODUCT(($D$14:$D$43=$C55)*($K$14:$K$43&lt;=AS$47)*($L$14:$L$43&gt;=AS$47)))</f>
        <v/>
      </c>
      <c r="AT55" s="120" t="str" cm="1">
        <f t="array" ref="AT55">IF($C55="","",SUMPRODUCT(($D$14:$D$43=$C55)*($K$14:$K$43&lt;=AT$47)*($L$14:$L$43&gt;=AT$47)))</f>
        <v/>
      </c>
      <c r="AU55" s="120" t="str" cm="1">
        <f t="array" ref="AU55">IF($C55="","",SUMPRODUCT(($D$14:$D$43=$C55)*($K$14:$K$43&lt;=AU$47)*($L$14:$L$43&gt;=AU$47)))</f>
        <v/>
      </c>
      <c r="AV55" s="120" t="str" cm="1">
        <f t="array" ref="AV55">IF($C55="","",SUMPRODUCT(($D$14:$D$43=$C55)*($K$14:$K$43&lt;=AV$47)*($L$14:$L$43&gt;=AV$47)))</f>
        <v/>
      </c>
    </row>
    <row r="56" spans="1:48" ht="22" customHeight="1" x14ac:dyDescent="0.35">
      <c r="A56" s="49"/>
      <c r="B56" s="121"/>
      <c r="C56" s="122"/>
      <c r="D56" s="127"/>
      <c r="E56" s="124" t="str">
        <f t="shared" ref="E56" si="71">IFERROR(IF(ANALYSISTABS,IF(C56="","",COUNTIFS($B$14:$B$43,"*",$D$14:$D$43,C56)),""),"")</f>
        <v/>
      </c>
      <c r="F56" s="125" t="str">
        <f t="shared" ref="F56" si="72">IFERROR(IF(ANALYSISTABS,IF(C56="","",SUMIF($D$14:$D$43,C56,$H$14:$H$43)),""),"")</f>
        <v/>
      </c>
      <c r="G56" s="126" t="str">
        <f t="shared" ref="G56" si="73">IFERROR(IF(ANALYSISTABS,IFERROR(AVERAGEIF($D$14:$D$43,C56,$I$14:$I$43),""),""),"")</f>
        <v/>
      </c>
      <c r="H56" s="125" t="str">
        <f t="shared" ref="H56" si="74">IFERROR(IF(ANALYSISTABS,IF(C56="","",MAX(N56:AV56)),""),"")</f>
        <v/>
      </c>
      <c r="I56" s="119" t="str">
        <f t="shared" ref="I56" si="75">IFERROR(IF(ANALYSISTABS,IF(C56="","",IF(MAX(N56:AV56)&gt;2,"⚠️ Yes","OK")),""),"")</f>
        <v/>
      </c>
      <c r="J56" s="125" t="str">
        <f t="shared" ref="J56" si="76">IFERROR(IF(ANALYSISTABS,IF($C56="","",COUNTIFS($D$14:$D$43,$C56,$J$14:$J$43,"Completed")),""),"")</f>
        <v/>
      </c>
      <c r="K56" s="125" t="str">
        <f t="shared" ref="K56" si="77">IFERROR(IF(ANALYSISTABS,IF($C56="","",COUNTIFS($D$14:$D$43,$C56,$J$14:$J$43,"In progress")),""),"")</f>
        <v/>
      </c>
      <c r="L56" s="125" t="str">
        <f t="shared" ref="L56" si="78">IFERROR(IF(ANALYSISTABS,IF($C56="","",COUNTIFS($D$14:$D$43,$C56,$J$14:$J$43,"Not started")),""),"")</f>
        <v/>
      </c>
      <c r="N56" s="120" t="str" cm="1">
        <f t="array" ref="N56">IF($C56="","",SUMPRODUCT(($D$14:$D$43=$C56)*($K$14:$K$43&lt;=N$47)*($L$14:$L$43&gt;=N$47)))</f>
        <v/>
      </c>
      <c r="O56" s="120" t="str" cm="1">
        <f t="array" ref="O56">IF($C56="","",SUMPRODUCT(($D$14:$D$43=$C56)*($K$14:$K$43&lt;=O$47)*($L$14:$L$43&gt;=O$47)))</f>
        <v/>
      </c>
      <c r="P56" s="120" t="str" cm="1">
        <f t="array" ref="P56">IF($C56="","",SUMPRODUCT(($D$14:$D$43=$C56)*($K$14:$K$43&lt;=P$47)*($L$14:$L$43&gt;=P$47)))</f>
        <v/>
      </c>
      <c r="Q56" s="120" t="str" cm="1">
        <f t="array" ref="Q56">IF($C56="","",SUMPRODUCT(($D$14:$D$43=$C56)*($K$14:$K$43&lt;=Q$47)*($L$14:$L$43&gt;=Q$47)))</f>
        <v/>
      </c>
      <c r="R56" s="120" t="str" cm="1">
        <f t="array" ref="R56">IF($C56="","",SUMPRODUCT(($D$14:$D$43=$C56)*($K$14:$K$43&lt;=R$47)*($L$14:$L$43&gt;=R$47)))</f>
        <v/>
      </c>
      <c r="S56" s="120" t="str" cm="1">
        <f t="array" ref="S56">IF($C56="","",SUMPRODUCT(($D$14:$D$43=$C56)*($K$14:$K$43&lt;=S$47)*($L$14:$L$43&gt;=S$47)))</f>
        <v/>
      </c>
      <c r="T56" s="120" t="str" cm="1">
        <f t="array" ref="T56">IF($C56="","",SUMPRODUCT(($D$14:$D$43=$C56)*($K$14:$K$43&lt;=T$47)*($L$14:$L$43&gt;=T$47)))</f>
        <v/>
      </c>
      <c r="U56" s="120" t="str" cm="1">
        <f t="array" ref="U56">IF($C56="","",SUMPRODUCT(($D$14:$D$43=$C56)*($K$14:$K$43&lt;=U$47)*($L$14:$L$43&gt;=U$47)))</f>
        <v/>
      </c>
      <c r="V56" s="120" t="str" cm="1">
        <f t="array" ref="V56">IF($C56="","",SUMPRODUCT(($D$14:$D$43=$C56)*($K$14:$K$43&lt;=V$47)*($L$14:$L$43&gt;=V$47)))</f>
        <v/>
      </c>
      <c r="W56" s="120" t="str" cm="1">
        <f t="array" ref="W56">IF($C56="","",SUMPRODUCT(($D$14:$D$43=$C56)*($K$14:$K$43&lt;=W$47)*($L$14:$L$43&gt;=W$47)))</f>
        <v/>
      </c>
      <c r="X56" s="120" t="str" cm="1">
        <f t="array" ref="X56">IF($C56="","",SUMPRODUCT(($D$14:$D$43=$C56)*($K$14:$K$43&lt;=X$47)*($L$14:$L$43&gt;=X$47)))</f>
        <v/>
      </c>
      <c r="Y56" s="120" t="str" cm="1">
        <f t="array" ref="Y56">IF($C56="","",SUMPRODUCT(($D$14:$D$43=$C56)*($K$14:$K$43&lt;=Y$47)*($L$14:$L$43&gt;=Y$47)))</f>
        <v/>
      </c>
      <c r="Z56" s="120" t="str" cm="1">
        <f t="array" ref="Z56">IF($C56="","",SUMPRODUCT(($D$14:$D$43=$C56)*($K$14:$K$43&lt;=Z$47)*($L$14:$L$43&gt;=Z$47)))</f>
        <v/>
      </c>
      <c r="AA56" s="120" t="str" cm="1">
        <f t="array" ref="AA56">IF($C56="","",SUMPRODUCT(($D$14:$D$43=$C56)*($K$14:$K$43&lt;=AA$47)*($L$14:$L$43&gt;=AA$47)))</f>
        <v/>
      </c>
      <c r="AB56" s="120" t="str" cm="1">
        <f t="array" ref="AB56">IF($C56="","",SUMPRODUCT(($D$14:$D$43=$C56)*($K$14:$K$43&lt;=AB$47)*($L$14:$L$43&gt;=AB$47)))</f>
        <v/>
      </c>
      <c r="AC56" s="120" t="str" cm="1">
        <f t="array" ref="AC56">IF($C56="","",SUMPRODUCT(($D$14:$D$43=$C56)*($K$14:$K$43&lt;=AC$47)*($L$14:$L$43&gt;=AC$47)))</f>
        <v/>
      </c>
      <c r="AD56" s="120" t="str" cm="1">
        <f t="array" ref="AD56">IF($C56="","",SUMPRODUCT(($D$14:$D$43=$C56)*($K$14:$K$43&lt;=AD$47)*($L$14:$L$43&gt;=AD$47)))</f>
        <v/>
      </c>
      <c r="AE56" s="120" t="str" cm="1">
        <f t="array" ref="AE56">IF($C56="","",SUMPRODUCT(($D$14:$D$43=$C56)*($K$14:$K$43&lt;=AE$47)*($L$14:$L$43&gt;=AE$47)))</f>
        <v/>
      </c>
      <c r="AF56" s="120" t="str" cm="1">
        <f t="array" ref="AF56">IF($C56="","",SUMPRODUCT(($D$14:$D$43=$C56)*($K$14:$K$43&lt;=AF$47)*($L$14:$L$43&gt;=AF$47)))</f>
        <v/>
      </c>
      <c r="AG56" s="120" t="str" cm="1">
        <f t="array" ref="AG56">IF($C56="","",SUMPRODUCT(($D$14:$D$43=$C56)*($K$14:$K$43&lt;=AG$47)*($L$14:$L$43&gt;=AG$47)))</f>
        <v/>
      </c>
      <c r="AH56" s="120" t="str" cm="1">
        <f t="array" ref="AH56">IF($C56="","",SUMPRODUCT(($D$14:$D$43=$C56)*($K$14:$K$43&lt;=AH$47)*($L$14:$L$43&gt;=AH$47)))</f>
        <v/>
      </c>
      <c r="AI56" s="120" t="str" cm="1">
        <f t="array" ref="AI56">IF($C56="","",SUMPRODUCT(($D$14:$D$43=$C56)*($K$14:$K$43&lt;=AI$47)*($L$14:$L$43&gt;=AI$47)))</f>
        <v/>
      </c>
      <c r="AJ56" s="120" t="str" cm="1">
        <f t="array" ref="AJ56">IF($C56="","",SUMPRODUCT(($D$14:$D$43=$C56)*($K$14:$K$43&lt;=AJ$47)*($L$14:$L$43&gt;=AJ$47)))</f>
        <v/>
      </c>
      <c r="AK56" s="120" t="str" cm="1">
        <f t="array" ref="AK56">IF($C56="","",SUMPRODUCT(($D$14:$D$43=$C56)*($K$14:$K$43&lt;=AK$47)*($L$14:$L$43&gt;=AK$47)))</f>
        <v/>
      </c>
      <c r="AL56" s="120" t="str" cm="1">
        <f t="array" ref="AL56">IF($C56="","",SUMPRODUCT(($D$14:$D$43=$C56)*($K$14:$K$43&lt;=AL$47)*($L$14:$L$43&gt;=AL$47)))</f>
        <v/>
      </c>
      <c r="AM56" s="120" t="str" cm="1">
        <f t="array" ref="AM56">IF($C56="","",SUMPRODUCT(($D$14:$D$43=$C56)*($K$14:$K$43&lt;=AM$47)*($L$14:$L$43&gt;=AM$47)))</f>
        <v/>
      </c>
      <c r="AN56" s="120" t="str" cm="1">
        <f t="array" ref="AN56">IF($C56="","",SUMPRODUCT(($D$14:$D$43=$C56)*($K$14:$K$43&lt;=AN$47)*($L$14:$L$43&gt;=AN$47)))</f>
        <v/>
      </c>
      <c r="AO56" s="120" t="str" cm="1">
        <f t="array" ref="AO56">IF($C56="","",SUMPRODUCT(($D$14:$D$43=$C56)*($K$14:$K$43&lt;=AO$47)*($L$14:$L$43&gt;=AO$47)))</f>
        <v/>
      </c>
      <c r="AP56" s="120" t="str" cm="1">
        <f t="array" ref="AP56">IF($C56="","",SUMPRODUCT(($D$14:$D$43=$C56)*($K$14:$K$43&lt;=AP$47)*($L$14:$L$43&gt;=AP$47)))</f>
        <v/>
      </c>
      <c r="AQ56" s="120" t="str" cm="1">
        <f t="array" ref="AQ56">IF($C56="","",SUMPRODUCT(($D$14:$D$43=$C56)*($K$14:$K$43&lt;=AQ$47)*($L$14:$L$43&gt;=AQ$47)))</f>
        <v/>
      </c>
      <c r="AR56" s="120" t="str" cm="1">
        <f t="array" ref="AR56">IF($C56="","",SUMPRODUCT(($D$14:$D$43=$C56)*($K$14:$K$43&lt;=AR$47)*($L$14:$L$43&gt;=AR$47)))</f>
        <v/>
      </c>
      <c r="AS56" s="120" t="str" cm="1">
        <f t="array" ref="AS56">IF($C56="","",SUMPRODUCT(($D$14:$D$43=$C56)*($K$14:$K$43&lt;=AS$47)*($L$14:$L$43&gt;=AS$47)))</f>
        <v/>
      </c>
      <c r="AT56" s="120" t="str" cm="1">
        <f t="array" ref="AT56">IF($C56="","",SUMPRODUCT(($D$14:$D$43=$C56)*($K$14:$K$43&lt;=AT$47)*($L$14:$L$43&gt;=AT$47)))</f>
        <v/>
      </c>
      <c r="AU56" s="120" t="str" cm="1">
        <f t="array" ref="AU56">IF($C56="","",SUMPRODUCT(($D$14:$D$43=$C56)*($K$14:$K$43&lt;=AU$47)*($L$14:$L$43&gt;=AU$47)))</f>
        <v/>
      </c>
      <c r="AV56" s="120" t="str" cm="1">
        <f t="array" ref="AV56">IF($C56="","",SUMPRODUCT(($D$14:$D$43=$C56)*($K$14:$K$43&lt;=AV$47)*($L$14:$L$43&gt;=AV$47)))</f>
        <v/>
      </c>
    </row>
    <row r="57" spans="1:48" ht="22" customHeight="1" x14ac:dyDescent="0.35">
      <c r="A57" s="49"/>
      <c r="B57" s="121"/>
      <c r="C57" s="122"/>
      <c r="D57" s="127"/>
      <c r="E57" s="124" t="str">
        <f t="shared" ref="E57" si="79">IFERROR(IF(ANALYSISTABS,IF(C57="","",COUNTIFS($B$14:$B$43,"*",$D$14:$D$43,C57)),""),"")</f>
        <v/>
      </c>
      <c r="F57" s="125" t="str">
        <f t="shared" ref="F57" si="80">IFERROR(IF(ANALYSISTABS,IF(C57="","",SUMIF($D$14:$D$43,C57,$H$14:$H$43)),""),"")</f>
        <v/>
      </c>
      <c r="G57" s="126" t="str">
        <f t="shared" ref="G57" si="81">IFERROR(IF(ANALYSISTABS,IFERROR(AVERAGEIF($D$14:$D$43,C57,$I$14:$I$43),""),""),"")</f>
        <v/>
      </c>
      <c r="H57" s="125" t="str">
        <f t="shared" ref="H57" si="82">IFERROR(IF(ANALYSISTABS,IF(C57="","",MAX(N57:AV57)),""),"")</f>
        <v/>
      </c>
      <c r="I57" s="119" t="str">
        <f t="shared" ref="I57" si="83">IFERROR(IF(ANALYSISTABS,IF(C57="","",IF(MAX(N57:AV57)&gt;2,"⚠️ Yes","OK")),""),"")</f>
        <v/>
      </c>
      <c r="J57" s="125" t="str">
        <f t="shared" ref="J57" si="84">IFERROR(IF(ANALYSISTABS,IF($C57="","",COUNTIFS($D$14:$D$43,$C57,$J$14:$J$43,"Completed")),""),"")</f>
        <v/>
      </c>
      <c r="K57" s="125" t="str">
        <f t="shared" ref="K57" si="85">IFERROR(IF(ANALYSISTABS,IF($C57="","",COUNTIFS($D$14:$D$43,$C57,$J$14:$J$43,"In progress")),""),"")</f>
        <v/>
      </c>
      <c r="L57" s="125" t="str">
        <f t="shared" ref="L57" si="86">IFERROR(IF(ANALYSISTABS,IF($C57="","",COUNTIFS($D$14:$D$43,$C57,$J$14:$J$43,"Not started")),""),"")</f>
        <v/>
      </c>
      <c r="N57" s="120" t="str" cm="1">
        <f t="array" ref="N57">IF($C57="","",SUMPRODUCT(($D$14:$D$43=$C57)*($K$14:$K$43&lt;=N$47)*($L$14:$L$43&gt;=N$47)))</f>
        <v/>
      </c>
      <c r="O57" s="120" t="str" cm="1">
        <f t="array" ref="O57">IF($C57="","",SUMPRODUCT(($D$14:$D$43=$C57)*($K$14:$K$43&lt;=O$47)*($L$14:$L$43&gt;=O$47)))</f>
        <v/>
      </c>
      <c r="P57" s="120" t="str" cm="1">
        <f t="array" ref="P57">IF($C57="","",SUMPRODUCT(($D$14:$D$43=$C57)*($K$14:$K$43&lt;=P$47)*($L$14:$L$43&gt;=P$47)))</f>
        <v/>
      </c>
      <c r="Q57" s="120" t="str" cm="1">
        <f t="array" ref="Q57">IF($C57="","",SUMPRODUCT(($D$14:$D$43=$C57)*($K$14:$K$43&lt;=Q$47)*($L$14:$L$43&gt;=Q$47)))</f>
        <v/>
      </c>
      <c r="R57" s="120" t="str" cm="1">
        <f t="array" ref="R57">IF($C57="","",SUMPRODUCT(($D$14:$D$43=$C57)*($K$14:$K$43&lt;=R$47)*($L$14:$L$43&gt;=R$47)))</f>
        <v/>
      </c>
      <c r="S57" s="120" t="str" cm="1">
        <f t="array" ref="S57">IF($C57="","",SUMPRODUCT(($D$14:$D$43=$C57)*($K$14:$K$43&lt;=S$47)*($L$14:$L$43&gt;=S$47)))</f>
        <v/>
      </c>
      <c r="T57" s="120" t="str" cm="1">
        <f t="array" ref="T57">IF($C57="","",SUMPRODUCT(($D$14:$D$43=$C57)*($K$14:$K$43&lt;=T$47)*($L$14:$L$43&gt;=T$47)))</f>
        <v/>
      </c>
      <c r="U57" s="120" t="str" cm="1">
        <f t="array" ref="U57">IF($C57="","",SUMPRODUCT(($D$14:$D$43=$C57)*($K$14:$K$43&lt;=U$47)*($L$14:$L$43&gt;=U$47)))</f>
        <v/>
      </c>
      <c r="V57" s="120" t="str" cm="1">
        <f t="array" ref="V57">IF($C57="","",SUMPRODUCT(($D$14:$D$43=$C57)*($K$14:$K$43&lt;=V$47)*($L$14:$L$43&gt;=V$47)))</f>
        <v/>
      </c>
      <c r="W57" s="120" t="str" cm="1">
        <f t="array" ref="W57">IF($C57="","",SUMPRODUCT(($D$14:$D$43=$C57)*($K$14:$K$43&lt;=W$47)*($L$14:$L$43&gt;=W$47)))</f>
        <v/>
      </c>
      <c r="X57" s="120" t="str" cm="1">
        <f t="array" ref="X57">IF($C57="","",SUMPRODUCT(($D$14:$D$43=$C57)*($K$14:$K$43&lt;=X$47)*($L$14:$L$43&gt;=X$47)))</f>
        <v/>
      </c>
      <c r="Y57" s="120" t="str" cm="1">
        <f t="array" ref="Y57">IF($C57="","",SUMPRODUCT(($D$14:$D$43=$C57)*($K$14:$K$43&lt;=Y$47)*($L$14:$L$43&gt;=Y$47)))</f>
        <v/>
      </c>
      <c r="Z57" s="120" t="str" cm="1">
        <f t="array" ref="Z57">IF($C57="","",SUMPRODUCT(($D$14:$D$43=$C57)*($K$14:$K$43&lt;=Z$47)*($L$14:$L$43&gt;=Z$47)))</f>
        <v/>
      </c>
      <c r="AA57" s="120" t="str" cm="1">
        <f t="array" ref="AA57">IF($C57="","",SUMPRODUCT(($D$14:$D$43=$C57)*($K$14:$K$43&lt;=AA$47)*($L$14:$L$43&gt;=AA$47)))</f>
        <v/>
      </c>
      <c r="AB57" s="120" t="str" cm="1">
        <f t="array" ref="AB57">IF($C57="","",SUMPRODUCT(($D$14:$D$43=$C57)*($K$14:$K$43&lt;=AB$47)*($L$14:$L$43&gt;=AB$47)))</f>
        <v/>
      </c>
      <c r="AC57" s="120" t="str" cm="1">
        <f t="array" ref="AC57">IF($C57="","",SUMPRODUCT(($D$14:$D$43=$C57)*($K$14:$K$43&lt;=AC$47)*($L$14:$L$43&gt;=AC$47)))</f>
        <v/>
      </c>
      <c r="AD57" s="120" t="str" cm="1">
        <f t="array" ref="AD57">IF($C57="","",SUMPRODUCT(($D$14:$D$43=$C57)*($K$14:$K$43&lt;=AD$47)*($L$14:$L$43&gt;=AD$47)))</f>
        <v/>
      </c>
      <c r="AE57" s="120" t="str" cm="1">
        <f t="array" ref="AE57">IF($C57="","",SUMPRODUCT(($D$14:$D$43=$C57)*($K$14:$K$43&lt;=AE$47)*($L$14:$L$43&gt;=AE$47)))</f>
        <v/>
      </c>
      <c r="AF57" s="120" t="str" cm="1">
        <f t="array" ref="AF57">IF($C57="","",SUMPRODUCT(($D$14:$D$43=$C57)*($K$14:$K$43&lt;=AF$47)*($L$14:$L$43&gt;=AF$47)))</f>
        <v/>
      </c>
      <c r="AG57" s="120" t="str" cm="1">
        <f t="array" ref="AG57">IF($C57="","",SUMPRODUCT(($D$14:$D$43=$C57)*($K$14:$K$43&lt;=AG$47)*($L$14:$L$43&gt;=AG$47)))</f>
        <v/>
      </c>
      <c r="AH57" s="120" t="str" cm="1">
        <f t="array" ref="AH57">IF($C57="","",SUMPRODUCT(($D$14:$D$43=$C57)*($K$14:$K$43&lt;=AH$47)*($L$14:$L$43&gt;=AH$47)))</f>
        <v/>
      </c>
      <c r="AI57" s="120" t="str" cm="1">
        <f t="array" ref="AI57">IF($C57="","",SUMPRODUCT(($D$14:$D$43=$C57)*($K$14:$K$43&lt;=AI$47)*($L$14:$L$43&gt;=AI$47)))</f>
        <v/>
      </c>
      <c r="AJ57" s="120" t="str" cm="1">
        <f t="array" ref="AJ57">IF($C57="","",SUMPRODUCT(($D$14:$D$43=$C57)*($K$14:$K$43&lt;=AJ$47)*($L$14:$L$43&gt;=AJ$47)))</f>
        <v/>
      </c>
      <c r="AK57" s="120" t="str" cm="1">
        <f t="array" ref="AK57">IF($C57="","",SUMPRODUCT(($D$14:$D$43=$C57)*($K$14:$K$43&lt;=AK$47)*($L$14:$L$43&gt;=AK$47)))</f>
        <v/>
      </c>
      <c r="AL57" s="120" t="str" cm="1">
        <f t="array" ref="AL57">IF($C57="","",SUMPRODUCT(($D$14:$D$43=$C57)*($K$14:$K$43&lt;=AL$47)*($L$14:$L$43&gt;=AL$47)))</f>
        <v/>
      </c>
      <c r="AM57" s="120" t="str" cm="1">
        <f t="array" ref="AM57">IF($C57="","",SUMPRODUCT(($D$14:$D$43=$C57)*($K$14:$K$43&lt;=AM$47)*($L$14:$L$43&gt;=AM$47)))</f>
        <v/>
      </c>
      <c r="AN57" s="120" t="str" cm="1">
        <f t="array" ref="AN57">IF($C57="","",SUMPRODUCT(($D$14:$D$43=$C57)*($K$14:$K$43&lt;=AN$47)*($L$14:$L$43&gt;=AN$47)))</f>
        <v/>
      </c>
      <c r="AO57" s="120" t="str" cm="1">
        <f t="array" ref="AO57">IF($C57="","",SUMPRODUCT(($D$14:$D$43=$C57)*($K$14:$K$43&lt;=AO$47)*($L$14:$L$43&gt;=AO$47)))</f>
        <v/>
      </c>
      <c r="AP57" s="120" t="str" cm="1">
        <f t="array" ref="AP57">IF($C57="","",SUMPRODUCT(($D$14:$D$43=$C57)*($K$14:$K$43&lt;=AP$47)*($L$14:$L$43&gt;=AP$47)))</f>
        <v/>
      </c>
      <c r="AQ57" s="120" t="str" cm="1">
        <f t="array" ref="AQ57">IF($C57="","",SUMPRODUCT(($D$14:$D$43=$C57)*($K$14:$K$43&lt;=AQ$47)*($L$14:$L$43&gt;=AQ$47)))</f>
        <v/>
      </c>
      <c r="AR57" s="120" t="str" cm="1">
        <f t="array" ref="AR57">IF($C57="","",SUMPRODUCT(($D$14:$D$43=$C57)*($K$14:$K$43&lt;=AR$47)*($L$14:$L$43&gt;=AR$47)))</f>
        <v/>
      </c>
      <c r="AS57" s="120" t="str" cm="1">
        <f t="array" ref="AS57">IF($C57="","",SUMPRODUCT(($D$14:$D$43=$C57)*($K$14:$K$43&lt;=AS$47)*($L$14:$L$43&gt;=AS$47)))</f>
        <v/>
      </c>
      <c r="AT57" s="120" t="str" cm="1">
        <f t="array" ref="AT57">IF($C57="","",SUMPRODUCT(($D$14:$D$43=$C57)*($K$14:$K$43&lt;=AT$47)*($L$14:$L$43&gt;=AT$47)))</f>
        <v/>
      </c>
      <c r="AU57" s="120" t="str" cm="1">
        <f t="array" ref="AU57">IF($C57="","",SUMPRODUCT(($D$14:$D$43=$C57)*($K$14:$K$43&lt;=AU$47)*($L$14:$L$43&gt;=AU$47)))</f>
        <v/>
      </c>
      <c r="AV57" s="120" t="str" cm="1">
        <f t="array" ref="AV57">IF($C57="","",SUMPRODUCT(($D$14:$D$43=$C57)*($K$14:$K$43&lt;=AV$47)*($L$14:$L$43&gt;=AV$47)))</f>
        <v/>
      </c>
    </row>
    <row r="58" spans="1:48" ht="20" customHeight="1" x14ac:dyDescent="0.35"/>
    <row r="59" spans="1:48" ht="20" customHeight="1" x14ac:dyDescent="0.35"/>
    <row r="60" spans="1:48" ht="20" customHeight="1" x14ac:dyDescent="0.35"/>
    <row r="61" spans="1:48" ht="20" customHeight="1" x14ac:dyDescent="0.35"/>
    <row r="62" spans="1:48" ht="20" customHeight="1" x14ac:dyDescent="0.35"/>
    <row r="63" spans="1:48" ht="20" customHeight="1" x14ac:dyDescent="0.35"/>
    <row r="64" spans="1:48" ht="20" customHeight="1" x14ac:dyDescent="0.35"/>
  </sheetData>
  <sheetProtection algorithmName="SHA-512" hashValue="0qYX82d/CwlBoGuq4n3LiAQd12mkTwGjpmyWxSnX8EGxLVMf1j5vBhf+6KODDsllyuNzkbsakBkWt1HHx+YXyw==" saltValue="fdDmYgvGXLQtJg1gpZn8FA==" spinCount="100000" sheet="1" objects="1" scenarios="1"/>
  <mergeCells count="36">
    <mergeCell ref="B2:B4"/>
    <mergeCell ref="G2:J2"/>
    <mergeCell ref="K2:L2"/>
    <mergeCell ref="N2:T2"/>
    <mergeCell ref="U2:AA2"/>
    <mergeCell ref="AI2:AO2"/>
    <mergeCell ref="AP2:AR4"/>
    <mergeCell ref="AS2:AU4"/>
    <mergeCell ref="G3:J4"/>
    <mergeCell ref="K3:L4"/>
    <mergeCell ref="N3:T4"/>
    <mergeCell ref="U3:AA4"/>
    <mergeCell ref="AB3:AH4"/>
    <mergeCell ref="AI3:AO4"/>
    <mergeCell ref="AB2:AH2"/>
    <mergeCell ref="B6:B9"/>
    <mergeCell ref="D6:F6"/>
    <mergeCell ref="H6:J6"/>
    <mergeCell ref="N6:T9"/>
    <mergeCell ref="U6:AO9"/>
    <mergeCell ref="D7:F7"/>
    <mergeCell ref="H7:J7"/>
    <mergeCell ref="H8:J8"/>
    <mergeCell ref="H9:J9"/>
    <mergeCell ref="AP45:AV45"/>
    <mergeCell ref="B11:L12"/>
    <mergeCell ref="N11:T11"/>
    <mergeCell ref="U11:AA11"/>
    <mergeCell ref="AB11:AH11"/>
    <mergeCell ref="AI11:AO11"/>
    <mergeCell ref="AP11:AV11"/>
    <mergeCell ref="B45:L46"/>
    <mergeCell ref="N45:T45"/>
    <mergeCell ref="U45:AA45"/>
    <mergeCell ref="AB45:AH45"/>
    <mergeCell ref="AI45:AO45"/>
  </mergeCells>
  <conditionalFormatting sqref="G48:G57">
    <cfRule type="dataBar" priority="1">
      <dataBar>
        <cfvo type="num" val="0"/>
        <cfvo type="num" val="1"/>
        <color rgb="FF63C384"/>
      </dataBar>
      <extLst>
        <ext xmlns:x14="http://schemas.microsoft.com/office/spreadsheetml/2009/9/main" uri="{B025F937-C7B1-47D3-B67F-A62EFF666E3E}">
          <x14:id>{5263B1EA-5974-4B2B-BA08-76F427418A3A}</x14:id>
        </ext>
      </extLst>
    </cfRule>
  </conditionalFormatting>
  <conditionalFormatting sqref="I14:I43">
    <cfRule type="dataBar" priority="5">
      <dataBar>
        <cfvo type="num" val="0"/>
        <cfvo type="num" val="1"/>
        <color rgb="FF00A0C8"/>
      </dataBar>
      <extLst>
        <ext xmlns:x14="http://schemas.microsoft.com/office/spreadsheetml/2009/9/main" uri="{B025F937-C7B1-47D3-B67F-A62EFF666E3E}">
          <x14:id>{58B6D06A-513E-44E7-9CE4-9AEB538377F3}</x14:id>
        </ext>
      </extLst>
    </cfRule>
  </conditionalFormatting>
  <conditionalFormatting sqref="I48:I57">
    <cfRule type="containsText" dxfId="6" priority="9" operator="containsText" text="Yes">
      <formula>NOT(ISERROR(SEARCH("Yes",I48)))</formula>
    </cfRule>
    <cfRule type="containsText" dxfId="5" priority="10" operator="containsText" text="OK">
      <formula>NOT(ISERROR(SEARCH("OK",I48)))</formula>
    </cfRule>
  </conditionalFormatting>
  <conditionalFormatting sqref="J14:J43">
    <cfRule type="cellIs" dxfId="4" priority="2" stopIfTrue="1" operator="equal">
      <formula>"Completed"</formula>
    </cfRule>
    <cfRule type="cellIs" dxfId="3" priority="3" stopIfTrue="1" operator="equal">
      <formula>"In Progress"</formula>
    </cfRule>
    <cfRule type="cellIs" dxfId="2" priority="4" operator="equal">
      <formula>"Not Started"</formula>
    </cfRule>
  </conditionalFormatting>
  <conditionalFormatting sqref="N15:AV43">
    <cfRule type="expression" dxfId="1" priority="6" stopIfTrue="1">
      <formula>AND(ANALYSISTABS,$C15&lt;&gt;"",$I15&gt;0,$K15&lt;&gt;"",N$13&gt;=$K15,N$13&lt;=$K15+($L15-$K15)*$I15)</formula>
    </cfRule>
    <cfRule type="expression" dxfId="0" priority="7">
      <formula>AND(ANALYSISTABS,$C15&lt;&gt;"",$K15&lt;&gt;"",N$13&gt;=$K15,N$13&lt;=$L15)</formula>
    </cfRule>
  </conditionalFormatting>
  <conditionalFormatting sqref="N48:AV57">
    <cfRule type="colorScale" priority="8">
      <colorScale>
        <cfvo type="num" val="0"/>
        <cfvo type="num" val="1"/>
        <cfvo type="num" val="3"/>
        <color rgb="FFFFFFFF"/>
        <color rgb="FFFFEB84"/>
        <color rgb="FFF8696B"/>
      </colorScale>
    </cfRule>
  </conditionalFormatting>
  <dataValidations count="2">
    <dataValidation type="list" allowBlank="1" showInputMessage="1" showErrorMessage="1" sqref="D14:D43" xr:uid="{AF00C37B-ED92-4122-BD6F-2356E6EB3F3C}">
      <formula1>$C$48:$C$57</formula1>
    </dataValidation>
    <dataValidation type="decimal" allowBlank="1" showInputMessage="1" showErrorMessage="1" sqref="I15:I43" xr:uid="{DA1EEA7E-93E9-4D54-9E3F-821B7D5B0C55}">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5263B1EA-5974-4B2B-BA08-76F427418A3A}">
            <x14:dataBar minLength="0" maxLength="100" gradient="0">
              <x14:cfvo type="num">
                <xm:f>0</xm:f>
              </x14:cfvo>
              <x14:cfvo type="num">
                <xm:f>1</xm:f>
              </x14:cfvo>
              <x14:negativeFillColor rgb="FFFF0000"/>
              <x14:axisColor rgb="FF000000"/>
            </x14:dataBar>
          </x14:cfRule>
          <xm:sqref>G48:G57</xm:sqref>
        </x14:conditionalFormatting>
        <x14:conditionalFormatting xmlns:xm="http://schemas.microsoft.com/office/excel/2006/main">
          <x14:cfRule type="dataBar" id="{58B6D06A-513E-44E7-9CE4-9AEB538377F3}">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3689-41DA-424E-B711-1D7C34F4275E}">
  <sheetPr codeName="Sheet2"/>
  <dimension ref="B2:C79"/>
  <sheetViews>
    <sheetView showGridLines="0" showRowColHeaders="0" workbookViewId="0"/>
  </sheetViews>
  <sheetFormatPr defaultRowHeight="14.5" x14ac:dyDescent="0.35"/>
  <cols>
    <col min="1" max="1" width="4.6328125" style="128" customWidth="1"/>
    <col min="2" max="2" width="30.6328125" style="128" customWidth="1"/>
    <col min="3" max="3" width="60.6328125" style="128" customWidth="1"/>
    <col min="4" max="16384" width="8.7265625" style="128"/>
  </cols>
  <sheetData>
    <row r="2" spans="2:3" ht="23.5" x14ac:dyDescent="0.55000000000000004">
      <c r="B2" s="129" t="s">
        <v>125</v>
      </c>
    </row>
    <row r="5" spans="2:3" x14ac:dyDescent="0.35">
      <c r="B5" s="131" t="s">
        <v>267</v>
      </c>
      <c r="C5" s="131" t="s">
        <v>268</v>
      </c>
    </row>
    <row r="6" spans="2:3" ht="29" x14ac:dyDescent="0.35">
      <c r="B6" s="183" t="s">
        <v>269</v>
      </c>
      <c r="C6" s="184" t="s">
        <v>270</v>
      </c>
    </row>
    <row r="7" spans="2:3" x14ac:dyDescent="0.35">
      <c r="B7" s="185" t="s">
        <v>271</v>
      </c>
      <c r="C7" s="184" t="s">
        <v>272</v>
      </c>
    </row>
    <row r="8" spans="2:3" ht="29" x14ac:dyDescent="0.35">
      <c r="B8" s="185" t="s">
        <v>108</v>
      </c>
      <c r="C8" s="184" t="s">
        <v>273</v>
      </c>
    </row>
    <row r="9" spans="2:3" x14ac:dyDescent="0.35">
      <c r="B9" s="185" t="s">
        <v>109</v>
      </c>
      <c r="C9" s="184" t="s">
        <v>274</v>
      </c>
    </row>
    <row r="10" spans="2:3" ht="29" x14ac:dyDescent="0.35">
      <c r="B10" s="186" t="s">
        <v>110</v>
      </c>
      <c r="C10" s="184" t="s">
        <v>275</v>
      </c>
    </row>
    <row r="11" spans="2:3" ht="29" x14ac:dyDescent="0.35">
      <c r="B11" s="186" t="s">
        <v>41</v>
      </c>
      <c r="C11" s="184" t="s">
        <v>276</v>
      </c>
    </row>
    <row r="12" spans="2:3" x14ac:dyDescent="0.35">
      <c r="B12" s="186" t="s">
        <v>111</v>
      </c>
      <c r="C12" s="184" t="s">
        <v>277</v>
      </c>
    </row>
    <row r="13" spans="2:3" x14ac:dyDescent="0.35">
      <c r="B13" s="186" t="s">
        <v>112</v>
      </c>
      <c r="C13" s="184" t="s">
        <v>278</v>
      </c>
    </row>
    <row r="14" spans="2:3" ht="29" x14ac:dyDescent="0.35">
      <c r="B14" s="186" t="s">
        <v>113</v>
      </c>
      <c r="C14" s="184" t="s">
        <v>279</v>
      </c>
    </row>
    <row r="15" spans="2:3" x14ac:dyDescent="0.35">
      <c r="B15" s="186" t="s">
        <v>21</v>
      </c>
      <c r="C15" s="184" t="s">
        <v>280</v>
      </c>
    </row>
    <row r="16" spans="2:3" x14ac:dyDescent="0.35">
      <c r="B16" s="186" t="s">
        <v>114</v>
      </c>
      <c r="C16" s="184" t="s">
        <v>281</v>
      </c>
    </row>
    <row r="17" spans="2:3" x14ac:dyDescent="0.35">
      <c r="B17" s="186" t="s">
        <v>115</v>
      </c>
      <c r="C17" s="184" t="s">
        <v>282</v>
      </c>
    </row>
    <row r="19" spans="2:3" x14ac:dyDescent="0.35">
      <c r="B19" s="131" t="s">
        <v>126</v>
      </c>
      <c r="C19" s="131" t="s">
        <v>127</v>
      </c>
    </row>
    <row r="20" spans="2:3" x14ac:dyDescent="0.35">
      <c r="B20" s="130" t="s">
        <v>10</v>
      </c>
      <c r="C20" s="132" t="s">
        <v>128</v>
      </c>
    </row>
    <row r="21" spans="2:3" x14ac:dyDescent="0.35">
      <c r="B21" s="130" t="s">
        <v>17</v>
      </c>
      <c r="C21" s="133" t="s">
        <v>129</v>
      </c>
    </row>
    <row r="22" spans="2:3" x14ac:dyDescent="0.35">
      <c r="B22" s="130" t="s">
        <v>22</v>
      </c>
      <c r="C22" s="132" t="s">
        <v>130</v>
      </c>
    </row>
    <row r="23" spans="2:3" x14ac:dyDescent="0.35">
      <c r="B23" s="130" t="s">
        <v>14</v>
      </c>
      <c r="C23" s="133" t="s">
        <v>131</v>
      </c>
    </row>
    <row r="24" spans="2:3" x14ac:dyDescent="0.35">
      <c r="B24" s="130" t="s">
        <v>20</v>
      </c>
      <c r="C24" s="132" t="s">
        <v>131</v>
      </c>
    </row>
    <row r="25" spans="2:3" x14ac:dyDescent="0.35">
      <c r="B25" s="130" t="s">
        <v>19</v>
      </c>
      <c r="C25" s="133" t="s">
        <v>132</v>
      </c>
    </row>
    <row r="26" spans="2:3" x14ac:dyDescent="0.35">
      <c r="B26" s="130" t="s">
        <v>12</v>
      </c>
      <c r="C26" s="132" t="s">
        <v>133</v>
      </c>
    </row>
    <row r="27" spans="2:3" x14ac:dyDescent="0.35">
      <c r="B27" s="130" t="s">
        <v>25</v>
      </c>
      <c r="C27" s="133" t="s">
        <v>134</v>
      </c>
    </row>
    <row r="28" spans="2:3" x14ac:dyDescent="0.35">
      <c r="B28" s="130" t="s">
        <v>31</v>
      </c>
      <c r="C28" s="132" t="s">
        <v>135</v>
      </c>
    </row>
    <row r="29" spans="2:3" x14ac:dyDescent="0.35">
      <c r="B29" s="130" t="s">
        <v>33</v>
      </c>
      <c r="C29" s="133" t="s">
        <v>131</v>
      </c>
    </row>
    <row r="30" spans="2:3" x14ac:dyDescent="0.35">
      <c r="B30" s="130" t="s">
        <v>27</v>
      </c>
      <c r="C30" s="132" t="s">
        <v>131</v>
      </c>
    </row>
    <row r="31" spans="2:3" x14ac:dyDescent="0.35">
      <c r="B31" s="130" t="s">
        <v>136</v>
      </c>
      <c r="C31" s="133" t="s">
        <v>137</v>
      </c>
    </row>
    <row r="32" spans="2:3" x14ac:dyDescent="0.35">
      <c r="B32" s="130" t="s">
        <v>29</v>
      </c>
      <c r="C32" s="132" t="s">
        <v>138</v>
      </c>
    </row>
    <row r="33" spans="2:3" x14ac:dyDescent="0.35">
      <c r="B33" s="130" t="s">
        <v>24</v>
      </c>
      <c r="C33" s="133" t="s">
        <v>139</v>
      </c>
    </row>
    <row r="34" spans="2:3" x14ac:dyDescent="0.35">
      <c r="B34" s="130" t="s">
        <v>30</v>
      </c>
      <c r="C34" s="132" t="s">
        <v>140</v>
      </c>
    </row>
    <row r="35" spans="2:3" x14ac:dyDescent="0.35">
      <c r="B35" s="130" t="s">
        <v>21</v>
      </c>
      <c r="C35" s="133" t="s">
        <v>131</v>
      </c>
    </row>
    <row r="36" spans="2:3" x14ac:dyDescent="0.35">
      <c r="B36" s="130">
        <v>6</v>
      </c>
      <c r="C36" s="132" t="s">
        <v>141</v>
      </c>
    </row>
    <row r="37" spans="2:3" x14ac:dyDescent="0.35">
      <c r="B37" s="130" t="s">
        <v>28</v>
      </c>
      <c r="C37" s="133" t="s">
        <v>131</v>
      </c>
    </row>
    <row r="38" spans="2:3" x14ac:dyDescent="0.35">
      <c r="B38" s="130">
        <v>9</v>
      </c>
      <c r="C38" s="132" t="s">
        <v>142</v>
      </c>
    </row>
    <row r="39" spans="2:3" x14ac:dyDescent="0.35">
      <c r="B39" s="130" t="s">
        <v>34</v>
      </c>
      <c r="C39" s="133" t="s">
        <v>131</v>
      </c>
    </row>
    <row r="40" spans="2:3" x14ac:dyDescent="0.35">
      <c r="B40" s="130">
        <v>10</v>
      </c>
      <c r="C40" s="132" t="s">
        <v>143</v>
      </c>
    </row>
    <row r="42" spans="2:3" ht="16" x14ac:dyDescent="0.4">
      <c r="B42" s="134" t="s">
        <v>144</v>
      </c>
      <c r="C42" s="135"/>
    </row>
    <row r="43" spans="2:3" x14ac:dyDescent="0.35">
      <c r="B43" s="130" t="s">
        <v>36</v>
      </c>
      <c r="C43" s="133" t="s">
        <v>145</v>
      </c>
    </row>
    <row r="44" spans="2:3" x14ac:dyDescent="0.35">
      <c r="B44" s="130" t="s">
        <v>37</v>
      </c>
      <c r="C44" s="132" t="s">
        <v>146</v>
      </c>
    </row>
    <row r="45" spans="2:3" x14ac:dyDescent="0.35">
      <c r="B45" s="130" t="s">
        <v>38</v>
      </c>
      <c r="C45" s="133" t="s">
        <v>147</v>
      </c>
    </row>
    <row r="46" spans="2:3" x14ac:dyDescent="0.35">
      <c r="B46" s="130" t="s">
        <v>14</v>
      </c>
      <c r="C46" s="132" t="s">
        <v>148</v>
      </c>
    </row>
    <row r="47" spans="2:3" x14ac:dyDescent="0.35">
      <c r="B47" s="130" t="s">
        <v>39</v>
      </c>
      <c r="C47" s="133" t="s">
        <v>149</v>
      </c>
    </row>
    <row r="48" spans="2:3" x14ac:dyDescent="0.35">
      <c r="B48" s="130" t="s">
        <v>40</v>
      </c>
      <c r="C48" s="132" t="s">
        <v>150</v>
      </c>
    </row>
    <row r="49" spans="2:3" x14ac:dyDescent="0.35">
      <c r="B49" s="130" t="s">
        <v>41</v>
      </c>
      <c r="C49" s="133" t="s">
        <v>151</v>
      </c>
    </row>
    <row r="50" spans="2:3" x14ac:dyDescent="0.35">
      <c r="B50" s="130" t="s">
        <v>42</v>
      </c>
      <c r="C50" s="132" t="s">
        <v>152</v>
      </c>
    </row>
    <row r="51" spans="2:3" x14ac:dyDescent="0.35">
      <c r="B51" s="130" t="s">
        <v>43</v>
      </c>
      <c r="C51" s="133" t="s">
        <v>153</v>
      </c>
    </row>
    <row r="52" spans="2:3" x14ac:dyDescent="0.35">
      <c r="B52" s="130" t="s">
        <v>44</v>
      </c>
      <c r="C52" s="132" t="s">
        <v>153</v>
      </c>
    </row>
    <row r="53" spans="2:3" x14ac:dyDescent="0.35">
      <c r="B53" s="130" t="s">
        <v>45</v>
      </c>
      <c r="C53" s="133" t="s">
        <v>153</v>
      </c>
    </row>
    <row r="54" spans="2:3" ht="29" x14ac:dyDescent="0.35">
      <c r="B54" s="130" t="s">
        <v>154</v>
      </c>
      <c r="C54" s="132" t="s">
        <v>155</v>
      </c>
    </row>
    <row r="56" spans="2:3" ht="16" x14ac:dyDescent="0.4">
      <c r="B56" s="134" t="s">
        <v>156</v>
      </c>
      <c r="C56" s="135"/>
    </row>
    <row r="57" spans="2:3" x14ac:dyDescent="0.35">
      <c r="B57" s="130" t="s">
        <v>157</v>
      </c>
      <c r="C57" s="133" t="s">
        <v>158</v>
      </c>
    </row>
    <row r="58" spans="2:3" x14ac:dyDescent="0.35">
      <c r="B58" s="130" t="s">
        <v>159</v>
      </c>
      <c r="C58" s="132" t="s">
        <v>160</v>
      </c>
    </row>
    <row r="59" spans="2:3" x14ac:dyDescent="0.35">
      <c r="B59" s="130" t="s">
        <v>161</v>
      </c>
      <c r="C59" s="133" t="s">
        <v>162</v>
      </c>
    </row>
    <row r="61" spans="2:3" ht="16" x14ac:dyDescent="0.4">
      <c r="B61" s="134" t="s">
        <v>163</v>
      </c>
      <c r="C61" s="135"/>
    </row>
    <row r="62" spans="2:3" x14ac:dyDescent="0.35">
      <c r="B62" s="130" t="s">
        <v>164</v>
      </c>
      <c r="C62" s="132" t="s">
        <v>165</v>
      </c>
    </row>
    <row r="63" spans="2:3" x14ac:dyDescent="0.35">
      <c r="B63" s="130" t="s">
        <v>166</v>
      </c>
      <c r="C63" s="133" t="s">
        <v>167</v>
      </c>
    </row>
    <row r="64" spans="2:3" x14ac:dyDescent="0.35">
      <c r="B64" s="130" t="s">
        <v>168</v>
      </c>
      <c r="C64" s="132" t="s">
        <v>169</v>
      </c>
    </row>
    <row r="65" spans="2:3" x14ac:dyDescent="0.35">
      <c r="B65" s="130" t="s">
        <v>42</v>
      </c>
      <c r="C65" s="133" t="s">
        <v>170</v>
      </c>
    </row>
    <row r="66" spans="2:3" ht="29" x14ac:dyDescent="0.35">
      <c r="B66" s="130" t="s">
        <v>43</v>
      </c>
      <c r="C66" s="132" t="s">
        <v>171</v>
      </c>
    </row>
    <row r="67" spans="2:3" x14ac:dyDescent="0.35">
      <c r="B67" s="130" t="s">
        <v>172</v>
      </c>
      <c r="C67" s="133" t="s">
        <v>173</v>
      </c>
    </row>
    <row r="69" spans="2:3" ht="16" x14ac:dyDescent="0.4">
      <c r="B69" s="134" t="s">
        <v>174</v>
      </c>
      <c r="C69" s="135"/>
    </row>
    <row r="70" spans="2:3" ht="29" x14ac:dyDescent="0.35">
      <c r="B70" s="130" t="s">
        <v>175</v>
      </c>
      <c r="C70" s="132" t="s">
        <v>176</v>
      </c>
    </row>
    <row r="71" spans="2:3" ht="29" x14ac:dyDescent="0.35">
      <c r="B71" s="130" t="s">
        <v>177</v>
      </c>
      <c r="C71" s="133" t="s">
        <v>178</v>
      </c>
    </row>
    <row r="72" spans="2:3" x14ac:dyDescent="0.35">
      <c r="B72" s="130" t="s">
        <v>179</v>
      </c>
      <c r="C72" s="132" t="s">
        <v>180</v>
      </c>
    </row>
    <row r="73" spans="2:3" x14ac:dyDescent="0.35">
      <c r="B73" s="130" t="s">
        <v>181</v>
      </c>
      <c r="C73" s="133" t="s">
        <v>182</v>
      </c>
    </row>
    <row r="74" spans="2:3" ht="29" x14ac:dyDescent="0.35">
      <c r="B74" s="130" t="s">
        <v>183</v>
      </c>
      <c r="C74" s="132" t="s">
        <v>184</v>
      </c>
    </row>
    <row r="75" spans="2:3" ht="29" x14ac:dyDescent="0.35">
      <c r="B75" s="130" t="s">
        <v>185</v>
      </c>
      <c r="C75" s="133" t="s">
        <v>186</v>
      </c>
    </row>
    <row r="78" spans="2:3" x14ac:dyDescent="0.35">
      <c r="B78" s="246" t="s">
        <v>187</v>
      </c>
      <c r="C78" s="246"/>
    </row>
    <row r="79" spans="2:3" x14ac:dyDescent="0.35">
      <c r="B79" s="246"/>
      <c r="C79" s="246"/>
    </row>
  </sheetData>
  <sheetProtection algorithmName="SHA-512" hashValue="+ooAxHoGSh/E0Ursj/igmRebSEO3kb0Oyeq+D+vf5IJX437giinGbE+DRVx7azhlx2NLOSJWNfopUdYYNgRc/w==" saltValue="NKCG/hbeINZE07cCBF8Pcg==" spinCount="100000" sheet="1" objects="1" scenarios="1"/>
  <mergeCells count="1">
    <mergeCell ref="B78:C79"/>
  </mergeCells>
  <hyperlinks>
    <hyperlink ref="B78" r:id="rId1" tooltip="Analysistabs®" xr:uid="{07A1E2A4-2E28-485D-B071-B0C7D3DB4BFF}"/>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FB4AE-E049-4CCA-9D51-681058D961B2}">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47" t="s">
        <v>188</v>
      </c>
      <c r="C4" s="248"/>
      <c r="D4" s="249"/>
    </row>
    <row r="5" spans="2:4" ht="43" customHeight="1" x14ac:dyDescent="0.35">
      <c r="B5" s="250"/>
      <c r="C5" s="251"/>
      <c r="D5" s="252"/>
    </row>
    <row r="6" spans="2:4" ht="57.5" customHeight="1" x14ac:dyDescent="0.35">
      <c r="B6" s="136" t="s">
        <v>189</v>
      </c>
      <c r="C6" s="137" t="s">
        <v>190</v>
      </c>
      <c r="D6" s="138" t="s">
        <v>191</v>
      </c>
    </row>
    <row r="7" spans="2:4" ht="40" customHeight="1" x14ac:dyDescent="0.35">
      <c r="B7" s="139" t="s">
        <v>192</v>
      </c>
      <c r="C7" s="140" t="s">
        <v>193</v>
      </c>
      <c r="D7" s="141" t="s">
        <v>194</v>
      </c>
    </row>
    <row r="8" spans="2:4" ht="40" customHeight="1" x14ac:dyDescent="0.35">
      <c r="B8" s="142" t="s">
        <v>195</v>
      </c>
      <c r="C8" s="143" t="s">
        <v>196</v>
      </c>
      <c r="D8" s="144" t="s">
        <v>197</v>
      </c>
    </row>
    <row r="9" spans="2:4" ht="40" customHeight="1" x14ac:dyDescent="0.35">
      <c r="B9" s="139" t="s">
        <v>198</v>
      </c>
      <c r="C9" s="140" t="s">
        <v>199</v>
      </c>
      <c r="D9" s="141" t="s">
        <v>200</v>
      </c>
    </row>
    <row r="10" spans="2:4" ht="40" customHeight="1" x14ac:dyDescent="0.35">
      <c r="B10" s="142" t="s">
        <v>201</v>
      </c>
      <c r="C10" s="143" t="s">
        <v>202</v>
      </c>
      <c r="D10" s="144" t="s">
        <v>203</v>
      </c>
    </row>
    <row r="11" spans="2:4" ht="40" customHeight="1" x14ac:dyDescent="0.35">
      <c r="B11" s="139" t="s">
        <v>204</v>
      </c>
      <c r="C11" s="140" t="s">
        <v>205</v>
      </c>
      <c r="D11" s="141" t="s">
        <v>206</v>
      </c>
    </row>
    <row r="12" spans="2:4" ht="40" customHeight="1" x14ac:dyDescent="0.35">
      <c r="B12" s="142" t="s">
        <v>207</v>
      </c>
      <c r="C12" s="143" t="s">
        <v>208</v>
      </c>
      <c r="D12" s="144" t="s">
        <v>209</v>
      </c>
    </row>
    <row r="13" spans="2:4" ht="40" customHeight="1" x14ac:dyDescent="0.35">
      <c r="B13" s="145" t="s">
        <v>210</v>
      </c>
      <c r="C13" s="146" t="s">
        <v>211</v>
      </c>
      <c r="D13" s="147" t="s">
        <v>212</v>
      </c>
    </row>
    <row r="14" spans="2:4" ht="40" customHeight="1" x14ac:dyDescent="0.35">
      <c r="B14" s="142" t="s">
        <v>213</v>
      </c>
      <c r="C14" s="143" t="s">
        <v>214</v>
      </c>
      <c r="D14" s="144" t="s">
        <v>215</v>
      </c>
    </row>
    <row r="15" spans="2:4" ht="40" customHeight="1" x14ac:dyDescent="0.35">
      <c r="B15" s="145" t="s">
        <v>216</v>
      </c>
      <c r="C15" s="146" t="s">
        <v>217</v>
      </c>
      <c r="D15" s="147" t="s">
        <v>218</v>
      </c>
    </row>
    <row r="16" spans="2:4" ht="40" customHeight="1" x14ac:dyDescent="0.35">
      <c r="B16" s="142" t="s">
        <v>219</v>
      </c>
      <c r="C16" s="143" t="s">
        <v>220</v>
      </c>
      <c r="D16" s="144" t="s">
        <v>221</v>
      </c>
    </row>
    <row r="17" spans="2:4" ht="40" customHeight="1" x14ac:dyDescent="0.35">
      <c r="B17" s="148" t="s">
        <v>222</v>
      </c>
      <c r="C17" s="149" t="s">
        <v>223</v>
      </c>
      <c r="D17" s="150" t="s">
        <v>224</v>
      </c>
    </row>
    <row r="18" spans="2:4" ht="40" customHeight="1" thickBot="1" x14ac:dyDescent="0.4">
      <c r="B18" s="151" t="s">
        <v>225</v>
      </c>
      <c r="C18" s="152" t="s">
        <v>226</v>
      </c>
      <c r="D18" s="153" t="s">
        <v>227</v>
      </c>
    </row>
    <row r="19" spans="2:4" ht="15" thickTop="1" x14ac:dyDescent="0.35"/>
    <row r="20" spans="2:4" x14ac:dyDescent="0.35">
      <c r="B20" s="154"/>
      <c r="C20" s="154"/>
      <c r="D20" s="154"/>
    </row>
    <row r="21" spans="2:4" x14ac:dyDescent="0.35">
      <c r="B21" s="154"/>
      <c r="C21" s="154"/>
      <c r="D21" s="154"/>
    </row>
    <row r="22" spans="2:4" x14ac:dyDescent="0.35">
      <c r="B22" s="154"/>
      <c r="C22" s="154"/>
      <c r="D22" s="154"/>
    </row>
    <row r="23" spans="2:4" x14ac:dyDescent="0.35">
      <c r="B23" s="154"/>
      <c r="C23" s="154"/>
      <c r="D23" s="154"/>
    </row>
    <row r="24" spans="2:4" ht="14.5" customHeight="1" x14ac:dyDescent="0.35">
      <c r="B24" s="154"/>
      <c r="C24" s="154"/>
      <c r="D24" s="154"/>
    </row>
    <row r="25" spans="2:4" ht="14.5" customHeight="1" x14ac:dyDescent="0.35">
      <c r="B25" s="154"/>
      <c r="C25" s="154"/>
      <c r="D25" s="154"/>
    </row>
    <row r="26" spans="2:4" ht="14.5" customHeight="1" x14ac:dyDescent="0.35">
      <c r="B26" s="154"/>
      <c r="C26" s="154"/>
      <c r="D26" s="154"/>
    </row>
    <row r="27" spans="2:4" ht="14.5" customHeight="1" x14ac:dyDescent="0.35">
      <c r="B27" s="154"/>
      <c r="C27" s="154"/>
      <c r="D27" s="154"/>
    </row>
    <row r="28" spans="2:4" ht="14.5" customHeight="1" x14ac:dyDescent="0.35">
      <c r="B28" s="154"/>
      <c r="C28" s="154"/>
      <c r="D28" s="154"/>
    </row>
    <row r="29" spans="2:4" ht="14.5" customHeight="1" x14ac:dyDescent="0.35">
      <c r="B29" s="154"/>
      <c r="C29" s="154"/>
      <c r="D29" s="154"/>
    </row>
    <row r="30" spans="2:4" ht="14.5" customHeight="1" x14ac:dyDescent="0.35">
      <c r="B30" s="154"/>
      <c r="C30" s="154"/>
      <c r="D30" s="154"/>
    </row>
    <row r="31" spans="2:4" x14ac:dyDescent="0.35">
      <c r="B31" s="154"/>
      <c r="C31" s="154"/>
      <c r="D31" s="154"/>
    </row>
    <row r="32" spans="2:4" ht="14.5" customHeight="1" x14ac:dyDescent="0.35">
      <c r="B32" s="154"/>
      <c r="C32" s="154"/>
      <c r="D32" s="154"/>
    </row>
    <row r="33" spans="2:4" ht="14.5" customHeight="1" x14ac:dyDescent="0.35">
      <c r="B33" s="154"/>
      <c r="C33" s="154"/>
      <c r="D33" s="154"/>
    </row>
    <row r="34" spans="2:4" ht="14.5" customHeight="1" x14ac:dyDescent="0.35">
      <c r="B34" s="154"/>
      <c r="C34" s="154"/>
      <c r="D34" s="154"/>
    </row>
  </sheetData>
  <sheetProtection algorithmName="SHA-512" hashValue="+0KUU6W2PRrJWhlCBT6MxzcciMqkHPPWReZcO5K2S0qdAtjKelj17Aa/n5OaB0qG2VwZFZOCOZgkcuInmofDNA==" saltValue="NK82Xhe18YVx7/zuWR2YGQ=="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37572-DC12-4094-AAA5-DA3D106F0824}">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55" hidden="1" customWidth="1"/>
    <col min="2" max="2" width="2.54296875" style="155" customWidth="1"/>
    <col min="3" max="4" width="5.26953125" style="155" customWidth="1"/>
    <col min="5" max="16" width="8.453125" style="155" customWidth="1"/>
    <col min="17" max="17" width="2.54296875" style="155" customWidth="1"/>
    <col min="18" max="16384" width="9.1796875" style="155" hidden="1"/>
  </cols>
  <sheetData>
    <row r="1" spans="2:17" ht="18.5" customHeight="1" x14ac:dyDescent="0.35"/>
    <row r="2" spans="2:17" ht="60" customHeight="1" x14ac:dyDescent="0.8">
      <c r="B2" s="156"/>
      <c r="C2" s="255"/>
      <c r="D2" s="255"/>
      <c r="E2" s="256" t="s">
        <v>228</v>
      </c>
      <c r="F2" s="256"/>
      <c r="G2" s="256"/>
      <c r="H2" s="256"/>
      <c r="I2" s="256"/>
      <c r="J2" s="256"/>
      <c r="K2" s="256"/>
      <c r="L2" s="257"/>
      <c r="M2" s="257"/>
      <c r="N2" s="257"/>
      <c r="O2" s="257"/>
      <c r="P2" s="257"/>
      <c r="Q2" s="156"/>
    </row>
    <row r="3" spans="2:17" ht="30" customHeight="1" x14ac:dyDescent="0.35">
      <c r="B3" s="156"/>
      <c r="C3" s="157"/>
      <c r="D3" s="158"/>
      <c r="E3" s="158"/>
      <c r="F3" s="158"/>
      <c r="G3" s="158"/>
      <c r="H3" s="158"/>
      <c r="I3" s="158"/>
      <c r="J3" s="158"/>
      <c r="K3" s="158"/>
      <c r="L3" s="158"/>
      <c r="M3" s="158"/>
      <c r="N3" s="158"/>
      <c r="O3" s="158"/>
      <c r="P3" s="158"/>
      <c r="Q3" s="156"/>
    </row>
    <row r="4" spans="2:17" ht="30" hidden="1" customHeight="1" x14ac:dyDescent="0.35">
      <c r="B4" s="156"/>
      <c r="C4" s="157"/>
      <c r="D4" s="158"/>
      <c r="E4" s="158"/>
      <c r="F4" s="158"/>
      <c r="G4" s="158"/>
      <c r="H4" s="158"/>
      <c r="I4" s="158"/>
      <c r="J4" s="158"/>
      <c r="K4" s="158"/>
      <c r="L4" s="158"/>
      <c r="M4" s="158"/>
      <c r="N4" s="158"/>
      <c r="O4" s="158"/>
      <c r="P4" s="158"/>
      <c r="Q4" s="156"/>
    </row>
    <row r="5" spans="2:17" ht="30" hidden="1" customHeight="1" x14ac:dyDescent="0.35">
      <c r="B5" s="156"/>
      <c r="C5" s="159"/>
      <c r="D5" s="160"/>
      <c r="E5" s="160"/>
      <c r="F5" s="160"/>
      <c r="G5" s="160"/>
      <c r="H5" s="160"/>
      <c r="I5" s="160"/>
      <c r="J5" s="160"/>
      <c r="K5" s="160"/>
      <c r="L5" s="160"/>
      <c r="M5" s="160"/>
      <c r="N5" s="160"/>
      <c r="O5" s="160"/>
      <c r="P5" s="160"/>
      <c r="Q5" s="156"/>
    </row>
    <row r="6" spans="2:17" ht="25" customHeight="1" x14ac:dyDescent="0.35">
      <c r="B6" s="156"/>
      <c r="C6" s="161">
        <v>4</v>
      </c>
      <c r="D6" s="162" t="s">
        <v>229</v>
      </c>
      <c r="E6" s="163"/>
      <c r="F6" s="163"/>
      <c r="G6" s="163"/>
      <c r="H6" s="163"/>
      <c r="I6" s="163"/>
      <c r="J6" s="163"/>
      <c r="K6" s="163"/>
      <c r="L6" s="163"/>
      <c r="M6" s="163"/>
      <c r="N6" s="163"/>
      <c r="O6" s="163"/>
      <c r="P6" s="163"/>
      <c r="Q6" s="156"/>
    </row>
    <row r="7" spans="2:17" ht="25" customHeight="1" x14ac:dyDescent="0.35">
      <c r="B7" s="156"/>
      <c r="C7" s="164"/>
      <c r="D7" s="165" t="s">
        <v>230</v>
      </c>
      <c r="E7" s="163"/>
      <c r="F7" s="163"/>
      <c r="G7" s="163"/>
      <c r="H7" s="163"/>
      <c r="I7" s="163"/>
      <c r="J7" s="163"/>
      <c r="K7" s="163"/>
      <c r="L7" s="163"/>
      <c r="M7" s="163"/>
      <c r="N7" s="163"/>
      <c r="O7" s="163"/>
      <c r="P7" s="163"/>
      <c r="Q7" s="156"/>
    </row>
    <row r="8" spans="2:17" ht="25" customHeight="1" x14ac:dyDescent="0.35">
      <c r="B8" s="156"/>
      <c r="C8" s="166"/>
      <c r="D8" s="163" t="s">
        <v>231</v>
      </c>
      <c r="E8" s="163"/>
      <c r="F8" s="163"/>
      <c r="G8" s="163"/>
      <c r="H8" s="163"/>
      <c r="I8" s="163"/>
      <c r="J8" s="163"/>
      <c r="K8" s="163"/>
      <c r="L8" s="163"/>
      <c r="M8" s="163"/>
      <c r="N8" s="163"/>
      <c r="O8" s="163"/>
      <c r="P8" s="167"/>
      <c r="Q8" s="156"/>
    </row>
    <row r="9" spans="2:17" ht="25" customHeight="1" x14ac:dyDescent="0.35">
      <c r="B9" s="156"/>
      <c r="C9" s="164"/>
      <c r="D9" s="163"/>
      <c r="E9" s="163"/>
      <c r="F9" s="163"/>
      <c r="G9" s="163"/>
      <c r="H9" s="163"/>
      <c r="I9" s="163"/>
      <c r="J9" s="163"/>
      <c r="K9" s="163"/>
      <c r="L9" s="163"/>
      <c r="M9" s="163"/>
      <c r="N9" s="163"/>
      <c r="O9" s="163"/>
      <c r="P9" s="163"/>
      <c r="Q9" s="156"/>
    </row>
    <row r="10" spans="2:17" ht="25" customHeight="1" x14ac:dyDescent="0.35">
      <c r="B10" s="156"/>
      <c r="C10" s="161">
        <v>4</v>
      </c>
      <c r="D10" s="168" t="s">
        <v>232</v>
      </c>
      <c r="E10" s="163"/>
      <c r="F10" s="163"/>
      <c r="G10" s="163"/>
      <c r="H10" s="163"/>
      <c r="I10" s="163"/>
      <c r="J10" s="163"/>
      <c r="K10" s="163"/>
      <c r="L10" s="163"/>
      <c r="M10" s="163"/>
      <c r="N10" s="163"/>
      <c r="O10" s="163"/>
      <c r="P10" s="163"/>
      <c r="Q10" s="156"/>
    </row>
    <row r="11" spans="2:17" ht="25" customHeight="1" x14ac:dyDescent="0.35">
      <c r="B11" s="156"/>
      <c r="C11" s="164"/>
      <c r="D11" s="254" t="s">
        <v>233</v>
      </c>
      <c r="E11" s="254"/>
      <c r="F11" s="254"/>
      <c r="G11" s="254"/>
      <c r="H11" s="254"/>
      <c r="I11" s="254"/>
      <c r="J11" s="254"/>
      <c r="K11" s="254"/>
      <c r="L11" s="254"/>
      <c r="M11" s="254"/>
      <c r="N11" s="254"/>
      <c r="O11" s="254"/>
      <c r="P11" s="163"/>
      <c r="Q11" s="156"/>
    </row>
    <row r="12" spans="2:17" ht="25" customHeight="1" x14ac:dyDescent="0.35">
      <c r="B12" s="156"/>
      <c r="C12" s="164"/>
      <c r="D12" s="254"/>
      <c r="E12" s="254"/>
      <c r="F12" s="254"/>
      <c r="G12" s="254"/>
      <c r="H12" s="254"/>
      <c r="I12" s="254"/>
      <c r="J12" s="254"/>
      <c r="K12" s="254"/>
      <c r="L12" s="254"/>
      <c r="M12" s="254"/>
      <c r="N12" s="254"/>
      <c r="O12" s="254"/>
      <c r="P12" s="163"/>
      <c r="Q12" s="156"/>
    </row>
    <row r="13" spans="2:17" ht="25" customHeight="1" x14ac:dyDescent="0.35">
      <c r="B13" s="156"/>
      <c r="C13" s="164">
        <v>4</v>
      </c>
      <c r="D13" s="169" t="s">
        <v>234</v>
      </c>
      <c r="E13" s="163"/>
      <c r="F13" s="163"/>
      <c r="G13" s="163"/>
      <c r="H13" s="163"/>
      <c r="I13" s="163"/>
      <c r="J13" s="163"/>
      <c r="K13" s="163"/>
      <c r="L13" s="163"/>
      <c r="M13" s="163"/>
      <c r="N13" s="163"/>
      <c r="O13" s="163"/>
      <c r="P13" s="163"/>
      <c r="Q13" s="156"/>
    </row>
    <row r="14" spans="2:17" ht="25" customHeight="1" x14ac:dyDescent="0.35">
      <c r="B14" s="156"/>
      <c r="C14" s="164"/>
      <c r="D14" s="170" t="s">
        <v>235</v>
      </c>
      <c r="E14" s="163" t="s">
        <v>236</v>
      </c>
      <c r="F14" s="163"/>
      <c r="G14" s="163"/>
      <c r="H14" s="163"/>
      <c r="I14" s="163"/>
      <c r="J14" s="163"/>
      <c r="K14" s="163"/>
      <c r="L14" s="163"/>
      <c r="M14" s="163"/>
      <c r="N14" s="163"/>
      <c r="O14" s="163"/>
      <c r="P14" s="163"/>
      <c r="Q14" s="156"/>
    </row>
    <row r="15" spans="2:17" ht="25" customHeight="1" x14ac:dyDescent="0.35">
      <c r="B15" s="156"/>
      <c r="C15" s="164"/>
      <c r="D15" s="170" t="s">
        <v>235</v>
      </c>
      <c r="E15" s="163" t="s">
        <v>237</v>
      </c>
      <c r="F15" s="163"/>
      <c r="G15" s="163"/>
      <c r="H15" s="163"/>
      <c r="I15" s="163"/>
      <c r="J15" s="163"/>
      <c r="K15" s="163"/>
      <c r="L15" s="163"/>
      <c r="M15" s="163"/>
      <c r="N15" s="163"/>
      <c r="O15" s="163"/>
      <c r="P15" s="163"/>
      <c r="Q15" s="156"/>
    </row>
    <row r="16" spans="2:17" ht="25" customHeight="1" x14ac:dyDescent="0.35">
      <c r="B16" s="156"/>
      <c r="C16" s="164"/>
      <c r="D16" s="170" t="s">
        <v>235</v>
      </c>
      <c r="E16" s="163" t="s">
        <v>238</v>
      </c>
      <c r="F16" s="163"/>
      <c r="G16" s="163"/>
      <c r="H16" s="163"/>
      <c r="I16" s="163"/>
      <c r="J16" s="163"/>
      <c r="K16" s="163"/>
      <c r="L16" s="163"/>
      <c r="M16" s="163"/>
      <c r="N16" s="163"/>
      <c r="O16" s="163"/>
      <c r="P16" s="163"/>
      <c r="Q16" s="156"/>
    </row>
    <row r="17" spans="2:17" ht="25" customHeight="1" x14ac:dyDescent="0.35">
      <c r="B17" s="156"/>
      <c r="C17" s="164"/>
      <c r="D17" s="170" t="s">
        <v>235</v>
      </c>
      <c r="E17" s="163" t="s">
        <v>239</v>
      </c>
      <c r="F17" s="163"/>
      <c r="G17" s="163"/>
      <c r="H17" s="163"/>
      <c r="I17" s="163"/>
      <c r="J17" s="163"/>
      <c r="K17" s="163"/>
      <c r="L17" s="163"/>
      <c r="M17" s="163"/>
      <c r="N17" s="163"/>
      <c r="O17" s="163"/>
      <c r="P17" s="163"/>
      <c r="Q17" s="156"/>
    </row>
    <row r="18" spans="2:17" ht="25" customHeight="1" x14ac:dyDescent="0.35">
      <c r="B18" s="156"/>
      <c r="C18" s="164"/>
      <c r="D18" s="170" t="s">
        <v>235</v>
      </c>
      <c r="E18" s="163" t="s">
        <v>240</v>
      </c>
      <c r="F18" s="163"/>
      <c r="G18" s="163"/>
      <c r="H18" s="163"/>
      <c r="I18" s="163"/>
      <c r="J18" s="163"/>
      <c r="K18" s="163"/>
      <c r="L18" s="163"/>
      <c r="M18" s="163"/>
      <c r="N18" s="163"/>
      <c r="O18" s="163"/>
      <c r="P18" s="163"/>
      <c r="Q18" s="156"/>
    </row>
    <row r="19" spans="2:17" ht="45" customHeight="1" x14ac:dyDescent="0.35">
      <c r="B19" s="156"/>
      <c r="C19" s="164"/>
      <c r="D19" s="171" t="s">
        <v>241</v>
      </c>
      <c r="E19" s="254" t="s">
        <v>242</v>
      </c>
      <c r="F19" s="254"/>
      <c r="G19" s="254"/>
      <c r="H19" s="254"/>
      <c r="I19" s="254"/>
      <c r="J19" s="254"/>
      <c r="K19" s="254"/>
      <c r="L19" s="254"/>
      <c r="M19" s="254"/>
      <c r="N19" s="254"/>
      <c r="O19" s="254"/>
      <c r="P19" s="163"/>
      <c r="Q19" s="156"/>
    </row>
    <row r="20" spans="2:17" ht="25" customHeight="1" x14ac:dyDescent="0.35">
      <c r="B20" s="156"/>
      <c r="C20" s="164"/>
      <c r="D20" s="170" t="s">
        <v>235</v>
      </c>
      <c r="E20" s="258" t="s">
        <v>243</v>
      </c>
      <c r="F20" s="258"/>
      <c r="G20" s="258"/>
      <c r="H20" s="258"/>
      <c r="I20" s="258"/>
      <c r="J20" s="258"/>
      <c r="K20" s="258"/>
      <c r="L20" s="258"/>
      <c r="M20" s="258"/>
      <c r="N20" s="258"/>
      <c r="O20" s="163"/>
      <c r="P20" s="163"/>
      <c r="Q20" s="156"/>
    </row>
    <row r="21" spans="2:17" ht="25" customHeight="1" x14ac:dyDescent="0.35">
      <c r="B21" s="156"/>
      <c r="C21" s="164"/>
      <c r="D21" s="163"/>
      <c r="E21" s="258"/>
      <c r="F21" s="258"/>
      <c r="G21" s="258"/>
      <c r="H21" s="258"/>
      <c r="I21" s="258"/>
      <c r="J21" s="258"/>
      <c r="K21" s="258"/>
      <c r="L21" s="258"/>
      <c r="M21" s="258"/>
      <c r="N21" s="258"/>
      <c r="O21" s="163"/>
      <c r="P21" s="163"/>
      <c r="Q21" s="156"/>
    </row>
    <row r="22" spans="2:17" ht="25" customHeight="1" x14ac:dyDescent="0.35">
      <c r="B22" s="156"/>
      <c r="C22" s="164">
        <v>4</v>
      </c>
      <c r="D22" s="169" t="s">
        <v>244</v>
      </c>
      <c r="E22" s="163"/>
      <c r="F22" s="163"/>
      <c r="G22" s="163"/>
      <c r="H22" s="163"/>
      <c r="I22" s="163"/>
      <c r="J22" s="163"/>
      <c r="K22" s="163"/>
      <c r="L22" s="163"/>
      <c r="M22" s="163"/>
      <c r="N22" s="163"/>
      <c r="O22" s="163"/>
      <c r="P22" s="163"/>
      <c r="Q22" s="156"/>
    </row>
    <row r="23" spans="2:17" ht="25" customHeight="1" x14ac:dyDescent="0.35">
      <c r="B23" s="156"/>
      <c r="C23" s="164"/>
      <c r="D23" s="170" t="s">
        <v>235</v>
      </c>
      <c r="E23" s="163" t="s">
        <v>245</v>
      </c>
      <c r="F23" s="163"/>
      <c r="G23" s="163"/>
      <c r="H23" s="163"/>
      <c r="I23" s="163"/>
      <c r="J23" s="163"/>
      <c r="K23" s="163"/>
      <c r="L23" s="163"/>
      <c r="M23" s="163"/>
      <c r="N23" s="163"/>
      <c r="O23" s="163"/>
      <c r="P23" s="163"/>
      <c r="Q23" s="156"/>
    </row>
    <row r="24" spans="2:17" ht="25" customHeight="1" x14ac:dyDescent="0.35">
      <c r="B24" s="156"/>
      <c r="C24" s="164"/>
      <c r="D24" s="170" t="s">
        <v>235</v>
      </c>
      <c r="E24" s="163" t="s">
        <v>246</v>
      </c>
      <c r="F24" s="163"/>
      <c r="G24" s="163"/>
      <c r="H24" s="163"/>
      <c r="I24" s="163"/>
      <c r="J24" s="163"/>
      <c r="K24" s="163"/>
      <c r="L24" s="163"/>
      <c r="M24" s="163"/>
      <c r="N24" s="163"/>
      <c r="O24" s="163"/>
      <c r="P24" s="163"/>
      <c r="Q24" s="156"/>
    </row>
    <row r="25" spans="2:17" ht="25" customHeight="1" x14ac:dyDescent="0.35">
      <c r="B25" s="156"/>
      <c r="C25" s="164"/>
      <c r="D25" s="170" t="s">
        <v>235</v>
      </c>
      <c r="E25" s="163" t="s">
        <v>247</v>
      </c>
      <c r="F25" s="163"/>
      <c r="G25" s="163"/>
      <c r="H25" s="163"/>
      <c r="I25" s="163"/>
      <c r="J25" s="163"/>
      <c r="K25" s="163"/>
      <c r="L25" s="163"/>
      <c r="M25" s="163"/>
      <c r="N25" s="163"/>
      <c r="O25" s="163"/>
      <c r="P25" s="163"/>
      <c r="Q25" s="156"/>
    </row>
    <row r="26" spans="2:17" ht="25" customHeight="1" x14ac:dyDescent="0.35">
      <c r="B26" s="156"/>
      <c r="C26" s="164"/>
      <c r="D26" s="170" t="s">
        <v>235</v>
      </c>
      <c r="E26" s="163" t="s">
        <v>248</v>
      </c>
      <c r="F26" s="163"/>
      <c r="G26" s="163"/>
      <c r="H26" s="163"/>
      <c r="I26" s="163"/>
      <c r="J26" s="163"/>
      <c r="K26" s="163"/>
      <c r="L26" s="163"/>
      <c r="M26" s="163"/>
      <c r="N26" s="163"/>
      <c r="O26" s="163"/>
      <c r="P26" s="163"/>
      <c r="Q26" s="156"/>
    </row>
    <row r="27" spans="2:17" ht="25" customHeight="1" x14ac:dyDescent="0.35">
      <c r="B27" s="156"/>
      <c r="C27" s="164"/>
      <c r="D27" s="163"/>
      <c r="E27" s="163"/>
      <c r="F27" s="163"/>
      <c r="G27" s="163"/>
      <c r="H27" s="163"/>
      <c r="I27" s="163"/>
      <c r="J27" s="163"/>
      <c r="K27" s="163"/>
      <c r="L27" s="163"/>
      <c r="M27" s="163"/>
      <c r="N27" s="163"/>
      <c r="O27" s="163"/>
      <c r="P27" s="163"/>
      <c r="Q27" s="156"/>
    </row>
    <row r="28" spans="2:17" ht="25" customHeight="1" x14ac:dyDescent="0.35">
      <c r="B28" s="156"/>
      <c r="C28" s="161">
        <v>4</v>
      </c>
      <c r="D28" s="168" t="s">
        <v>249</v>
      </c>
      <c r="E28" s="163"/>
      <c r="F28" s="163"/>
      <c r="G28" s="163"/>
      <c r="H28" s="163"/>
      <c r="I28" s="163"/>
      <c r="J28" s="163"/>
      <c r="K28" s="163"/>
      <c r="L28" s="163"/>
      <c r="M28" s="163"/>
      <c r="N28" s="163"/>
      <c r="O28" s="163"/>
      <c r="P28" s="163"/>
      <c r="Q28" s="156"/>
    </row>
    <row r="29" spans="2:17" ht="25" customHeight="1" x14ac:dyDescent="0.35">
      <c r="B29" s="156"/>
      <c r="C29" s="164"/>
      <c r="D29" s="253" t="s">
        <v>250</v>
      </c>
      <c r="E29" s="253"/>
      <c r="F29" s="253"/>
      <c r="G29" s="253"/>
      <c r="H29" s="253"/>
      <c r="I29" s="253"/>
      <c r="J29" s="253"/>
      <c r="K29" s="253"/>
      <c r="L29" s="253"/>
      <c r="M29" s="253"/>
      <c r="N29" s="253"/>
      <c r="O29" s="253"/>
      <c r="P29" s="163"/>
      <c r="Q29" s="156"/>
    </row>
    <row r="30" spans="2:17" ht="25" customHeight="1" x14ac:dyDescent="0.35">
      <c r="B30" s="156"/>
      <c r="C30" s="164"/>
      <c r="D30" s="253"/>
      <c r="E30" s="253"/>
      <c r="F30" s="253"/>
      <c r="G30" s="253"/>
      <c r="H30" s="253"/>
      <c r="I30" s="253"/>
      <c r="J30" s="253"/>
      <c r="K30" s="253"/>
      <c r="L30" s="253"/>
      <c r="M30" s="253"/>
      <c r="N30" s="253"/>
      <c r="O30" s="253"/>
      <c r="P30" s="163"/>
      <c r="Q30" s="156"/>
    </row>
    <row r="31" spans="2:17" ht="25" customHeight="1" x14ac:dyDescent="0.35">
      <c r="B31" s="156"/>
      <c r="C31" s="164"/>
      <c r="D31" s="254" t="s">
        <v>251</v>
      </c>
      <c r="E31" s="254"/>
      <c r="F31" s="254"/>
      <c r="G31" s="254"/>
      <c r="H31" s="254"/>
      <c r="I31" s="254"/>
      <c r="J31" s="254"/>
      <c r="K31" s="254"/>
      <c r="L31" s="254"/>
      <c r="M31" s="254"/>
      <c r="N31" s="254"/>
      <c r="O31" s="254"/>
      <c r="P31" s="163"/>
      <c r="Q31" s="156"/>
    </row>
    <row r="32" spans="2:17" ht="25" customHeight="1" x14ac:dyDescent="0.35">
      <c r="B32" s="156"/>
      <c r="C32" s="164"/>
      <c r="D32" s="254"/>
      <c r="E32" s="254"/>
      <c r="F32" s="254"/>
      <c r="G32" s="254"/>
      <c r="H32" s="254"/>
      <c r="I32" s="254"/>
      <c r="J32" s="254"/>
      <c r="K32" s="254"/>
      <c r="L32" s="254"/>
      <c r="M32" s="254"/>
      <c r="N32" s="254"/>
      <c r="O32" s="254"/>
      <c r="P32" s="163"/>
      <c r="Q32" s="156"/>
    </row>
    <row r="33" spans="2:17" ht="25" customHeight="1" x14ac:dyDescent="0.35">
      <c r="B33" s="156"/>
      <c r="C33" s="164"/>
      <c r="D33" s="254" t="s">
        <v>252</v>
      </c>
      <c r="E33" s="254"/>
      <c r="F33" s="254"/>
      <c r="G33" s="254"/>
      <c r="H33" s="254"/>
      <c r="I33" s="254"/>
      <c r="J33" s="254"/>
      <c r="K33" s="254"/>
      <c r="L33" s="254"/>
      <c r="M33" s="254"/>
      <c r="N33" s="254"/>
      <c r="O33" s="254"/>
      <c r="P33" s="163"/>
      <c r="Q33" s="156"/>
    </row>
    <row r="34" spans="2:17" ht="25" customHeight="1" x14ac:dyDescent="0.35">
      <c r="B34" s="156"/>
      <c r="C34" s="164"/>
      <c r="D34" s="254"/>
      <c r="E34" s="254"/>
      <c r="F34" s="254"/>
      <c r="G34" s="254"/>
      <c r="H34" s="254"/>
      <c r="I34" s="254"/>
      <c r="J34" s="254"/>
      <c r="K34" s="254"/>
      <c r="L34" s="254"/>
      <c r="M34" s="254"/>
      <c r="N34" s="254"/>
      <c r="O34" s="254"/>
      <c r="P34" s="163"/>
      <c r="Q34" s="156"/>
    </row>
    <row r="35" spans="2:17" ht="25" customHeight="1" x14ac:dyDescent="0.35">
      <c r="B35" s="156"/>
      <c r="C35" s="164"/>
      <c r="D35" s="163"/>
      <c r="E35" s="163"/>
      <c r="F35" s="163"/>
      <c r="G35" s="163"/>
      <c r="H35" s="163"/>
      <c r="I35" s="163"/>
      <c r="J35" s="163"/>
      <c r="K35" s="163"/>
      <c r="L35" s="163"/>
      <c r="M35" s="163"/>
      <c r="N35" s="163"/>
      <c r="O35" s="163"/>
      <c r="P35" s="163"/>
      <c r="Q35" s="156"/>
    </row>
    <row r="36" spans="2:17" ht="25" customHeight="1" x14ac:dyDescent="0.35">
      <c r="B36" s="156"/>
      <c r="C36" s="172"/>
      <c r="D36" s="173"/>
      <c r="E36" s="173"/>
      <c r="F36" s="173"/>
      <c r="G36" s="173"/>
      <c r="H36" s="173"/>
      <c r="I36" s="173"/>
      <c r="J36" s="173"/>
      <c r="K36" s="173"/>
      <c r="L36" s="173"/>
      <c r="M36" s="173"/>
      <c r="N36" s="173"/>
      <c r="O36" s="173"/>
      <c r="P36" s="173"/>
      <c r="Q36" s="156"/>
    </row>
    <row r="37" spans="2:17" ht="25" customHeight="1" x14ac:dyDescent="0.35">
      <c r="B37" s="156"/>
      <c r="C37" s="172"/>
      <c r="D37" s="173"/>
      <c r="E37" s="173"/>
      <c r="F37" s="173"/>
      <c r="G37" s="173"/>
      <c r="H37" s="173"/>
      <c r="I37" s="173"/>
      <c r="J37" s="173"/>
      <c r="K37" s="173"/>
      <c r="L37" s="173"/>
      <c r="M37" s="173"/>
      <c r="N37" s="173"/>
      <c r="O37" s="173"/>
      <c r="P37" s="173"/>
      <c r="Q37" s="156"/>
    </row>
    <row r="38" spans="2:17" ht="25" customHeight="1" x14ac:dyDescent="0.35">
      <c r="B38" s="156"/>
      <c r="C38" s="172"/>
      <c r="D38" s="173"/>
      <c r="E38" s="173"/>
      <c r="F38" s="173"/>
      <c r="G38" s="173"/>
      <c r="H38" s="173"/>
      <c r="I38" s="173"/>
      <c r="J38" s="173"/>
      <c r="K38" s="173"/>
      <c r="L38" s="173"/>
      <c r="M38" s="173"/>
      <c r="N38" s="173"/>
      <c r="O38" s="173"/>
      <c r="P38" s="173"/>
      <c r="Q38" s="156"/>
    </row>
    <row r="39" spans="2:17" ht="25" customHeight="1" x14ac:dyDescent="0.35">
      <c r="B39" s="156"/>
      <c r="C39" s="172"/>
      <c r="D39" s="173"/>
      <c r="E39" s="173"/>
      <c r="F39" s="173"/>
      <c r="G39" s="173"/>
      <c r="H39" s="173"/>
      <c r="I39" s="173"/>
      <c r="J39" s="173"/>
      <c r="K39" s="173"/>
      <c r="L39" s="173"/>
      <c r="M39" s="173"/>
      <c r="N39" s="173"/>
      <c r="O39" s="173"/>
      <c r="P39" s="173"/>
      <c r="Q39" s="156"/>
    </row>
    <row r="40" spans="2:17" ht="15" customHeight="1" x14ac:dyDescent="0.35">
      <c r="B40" s="156"/>
      <c r="C40" s="156"/>
      <c r="D40" s="156"/>
      <c r="E40" s="156"/>
      <c r="F40" s="156"/>
      <c r="G40" s="156"/>
      <c r="H40" s="156"/>
      <c r="I40" s="156"/>
      <c r="J40" s="156"/>
      <c r="K40" s="156"/>
      <c r="L40" s="156"/>
      <c r="M40" s="156"/>
      <c r="N40" s="156"/>
      <c r="O40" s="156"/>
      <c r="P40" s="156"/>
      <c r="Q40" s="156"/>
    </row>
  </sheetData>
  <sheetProtection algorithmName="SHA-512" hashValue="1vC9b87fT3F8Mcf0qnOVtUZIOcIjW/RdO6Zeqio5jonowXizP2FkdZkOQ6U3n4JWujsWO1xLRPLwqfY2t4XAUg==" saltValue="rk2fcOnATk9yJMpBTOod/w=="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ADA3-DC14-4F88-A26D-99B6D3D78A78}">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74">
        <v>1</v>
      </c>
    </row>
    <row r="2" spans="1:14" ht="40" customHeight="1" x14ac:dyDescent="0.35">
      <c r="B2" s="175" t="s">
        <v>253</v>
      </c>
    </row>
    <row r="3" spans="1:14" x14ac:dyDescent="0.35">
      <c r="B3" s="176"/>
    </row>
    <row r="4" spans="1:14" ht="18.5" x14ac:dyDescent="0.45">
      <c r="B4" s="177" t="s">
        <v>254</v>
      </c>
    </row>
    <row r="5" spans="1:14" x14ac:dyDescent="0.35">
      <c r="B5" s="176"/>
    </row>
    <row r="6" spans="1:14" x14ac:dyDescent="0.35">
      <c r="B6" s="178" t="s">
        <v>255</v>
      </c>
    </row>
    <row r="7" spans="1:14" x14ac:dyDescent="0.35">
      <c r="B7" s="178" t="s">
        <v>256</v>
      </c>
    </row>
    <row r="8" spans="1:14" x14ac:dyDescent="0.35">
      <c r="B8" s="178" t="s">
        <v>257</v>
      </c>
    </row>
    <row r="9" spans="1:14" x14ac:dyDescent="0.35">
      <c r="B9" s="176"/>
    </row>
    <row r="10" spans="1:14" x14ac:dyDescent="0.35">
      <c r="B10" s="179" t="s">
        <v>258</v>
      </c>
      <c r="N10" s="180">
        <f>N11</f>
        <v>1</v>
      </c>
    </row>
    <row r="11" spans="1:14" x14ac:dyDescent="0.35">
      <c r="B11" s="178" t="s">
        <v>259</v>
      </c>
      <c r="N11" s="180">
        <f>N12</f>
        <v>1</v>
      </c>
    </row>
    <row r="12" spans="1:14" x14ac:dyDescent="0.35">
      <c r="B12" s="178" t="s">
        <v>260</v>
      </c>
      <c r="N12" s="180">
        <v>1</v>
      </c>
    </row>
    <row r="13" spans="1:14" x14ac:dyDescent="0.35">
      <c r="B13" s="178" t="s">
        <v>261</v>
      </c>
    </row>
    <row r="14" spans="1:14" x14ac:dyDescent="0.35">
      <c r="B14" s="178" t="s">
        <v>262</v>
      </c>
    </row>
    <row r="15" spans="1:14" x14ac:dyDescent="0.35">
      <c r="B15" s="178" t="s">
        <v>263</v>
      </c>
    </row>
    <row r="16" spans="1:14" x14ac:dyDescent="0.35">
      <c r="B16" s="176"/>
    </row>
    <row r="17" spans="2:2" x14ac:dyDescent="0.35">
      <c r="B17" s="181" t="s">
        <v>264</v>
      </c>
    </row>
    <row r="18" spans="2:2" x14ac:dyDescent="0.35">
      <c r="B18" s="181" t="s">
        <v>265</v>
      </c>
    </row>
    <row r="19" spans="2:2" x14ac:dyDescent="0.35">
      <c r="B19" s="176"/>
    </row>
    <row r="20" spans="2:2" ht="24" customHeight="1" x14ac:dyDescent="0.35">
      <c r="B20" s="182" t="s">
        <v>266</v>
      </c>
    </row>
  </sheetData>
  <sheetProtection algorithmName="SHA-512" hashValue="PR67RzjoqPO9yfwP8X1TNqqoXkg9F+awsdE6UBheJz+VxXLSEvdzSlax9WtkBzBjVWKqaweskbiZDNRW7VicwQ==" saltValue="wFtRxFGs+Feq8jK+CXf9U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20 Dependencies</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2026-05-07T15:59:41Z</dcterms:created>
  <dcterms:modified xsi:type="dcterms:W3CDTF">2026-05-07T22:07:14Z</dcterms:modified>
</cp:coreProperties>
</file>