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B38514C9-A89C-4022-94D2-1C330F61E815}" xr6:coauthVersionLast="47" xr6:coauthVersionMax="47" xr10:uidLastSave="{00000000-0000-0000-0000-000000000000}"/>
  <bookViews>
    <workbookView xWindow="-110" yWindow="-110" windowWidth="38620" windowHeight="21100" tabRatio="783" xr2:uid="{00000000-000D-0000-FFFF-FFFF00000000}"/>
  </bookViews>
  <sheets>
    <sheet name="Project Plan" sheetId="8" r:id="rId1"/>
    <sheet name="Budget Tracker" sheetId="2" r:id="rId2"/>
    <sheet name="Risk Register" sheetId="3" r:id="rId3"/>
    <sheet name="RACI Matrix" sheetId="4" r:id="rId4"/>
    <sheet name="Dashboard" sheetId="6" r:id="rId5"/>
    <sheet name="Instructions" sheetId="19" r:id="rId6"/>
    <sheet name="Free vs Premium" sheetId="20" r:id="rId7"/>
    <sheet name="License" sheetId="21" r:id="rId8"/>
    <sheet name="Analysistabs" sheetId="22" r:id="rId9"/>
  </sheets>
  <definedNames>
    <definedName name="ANALYSISTABS" hidden="1">Analysistabs!$N$10</definedName>
    <definedName name="_xlnm.Print_Area" localSheetId="0" hidden="1">'Project Plan'!$B$2:$AS$49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2" l="1"/>
  <c r="N10" i="22" s="1"/>
  <c r="AS2" i="8" l="1"/>
  <c r="K3" i="8"/>
  <c r="I8" i="8"/>
  <c r="K13" i="8"/>
  <c r="I7" i="8"/>
  <c r="I9" i="8" s="1"/>
  <c r="I6" i="8"/>
  <c r="F9" i="3" l="1"/>
  <c r="F7" i="3"/>
  <c r="F8" i="3"/>
  <c r="F10" i="3"/>
  <c r="F11" i="3"/>
  <c r="F12" i="3"/>
  <c r="F13" i="3"/>
  <c r="F14" i="3"/>
  <c r="E33" i="2"/>
  <c r="D33" i="2"/>
  <c r="G33" i="2" s="1"/>
  <c r="G7" i="2"/>
  <c r="G8" i="2"/>
  <c r="G9" i="2"/>
  <c r="G10" i="2"/>
  <c r="G11" i="2"/>
  <c r="G12" i="2"/>
  <c r="G13" i="2"/>
  <c r="G14" i="2"/>
  <c r="G15" i="2"/>
  <c r="G16" i="2"/>
  <c r="G17" i="2"/>
  <c r="G18" i="2"/>
  <c r="G19" i="2"/>
  <c r="G20" i="2"/>
  <c r="G21" i="2"/>
  <c r="G22" i="2"/>
  <c r="G23" i="2"/>
  <c r="G24" i="2"/>
  <c r="G25" i="2"/>
  <c r="G26" i="2"/>
  <c r="G27" i="2"/>
  <c r="G28" i="2"/>
  <c r="G29" i="2"/>
  <c r="G30" i="2"/>
  <c r="G31" i="2"/>
  <c r="F7" i="2"/>
  <c r="F8" i="2"/>
  <c r="F9" i="2"/>
  <c r="F10" i="2"/>
  <c r="F11" i="2"/>
  <c r="F12" i="2"/>
  <c r="F13" i="2"/>
  <c r="F14" i="2"/>
  <c r="F15" i="2"/>
  <c r="F16" i="2"/>
  <c r="F17" i="2"/>
  <c r="F18" i="2"/>
  <c r="F19" i="2"/>
  <c r="F20" i="2"/>
  <c r="F21" i="2"/>
  <c r="F22" i="2"/>
  <c r="F23" i="2"/>
  <c r="F24" i="2"/>
  <c r="F25" i="2"/>
  <c r="F26" i="2"/>
  <c r="F27" i="2"/>
  <c r="F28" i="2"/>
  <c r="F29" i="2"/>
  <c r="F30" i="2"/>
  <c r="F31" i="2"/>
  <c r="F33" i="2" l="1"/>
  <c r="I43" i="8"/>
  <c r="I42" i="8"/>
  <c r="I41" i="8"/>
  <c r="I40" i="8"/>
  <c r="I39" i="8"/>
  <c r="I37" i="8"/>
  <c r="I36" i="8"/>
  <c r="I35" i="8"/>
  <c r="I34" i="8"/>
  <c r="I33" i="8"/>
  <c r="I31" i="8"/>
  <c r="I30" i="8"/>
  <c r="I29" i="8"/>
  <c r="I28" i="8"/>
  <c r="I27" i="8"/>
  <c r="I26" i="8"/>
  <c r="I25" i="8"/>
  <c r="I24" i="8"/>
  <c r="I23" i="8"/>
  <c r="I22" i="8"/>
  <c r="I21" i="8"/>
  <c r="I20" i="8"/>
  <c r="I19" i="8"/>
  <c r="I18" i="8"/>
  <c r="I17" i="8"/>
  <c r="I16" i="8"/>
  <c r="I15" i="8"/>
  <c r="I14" i="8"/>
  <c r="L13" i="8"/>
  <c r="K12" i="8"/>
  <c r="H9" i="8"/>
  <c r="C4" i="8"/>
  <c r="AS4" i="8"/>
  <c r="AO9" i="8" l="1"/>
  <c r="AO8" i="8"/>
  <c r="AO7" i="8"/>
  <c r="AF3" i="8"/>
  <c r="Y3" i="8"/>
  <c r="R3" i="8"/>
  <c r="M13" i="8"/>
  <c r="L12" i="8"/>
  <c r="AP2" i="8"/>
  <c r="K11" i="8"/>
  <c r="M12" i="8" l="1"/>
  <c r="N13" i="8"/>
  <c r="O13" i="8" l="1"/>
  <c r="N12" i="8"/>
  <c r="O12" i="8" l="1"/>
  <c r="P13" i="8"/>
  <c r="Q13" i="8" l="1"/>
  <c r="P12" i="8"/>
  <c r="Q12" i="8" l="1"/>
  <c r="R13" i="8"/>
  <c r="R11" i="8" l="1"/>
  <c r="R12" i="8"/>
  <c r="S13" i="8"/>
  <c r="S12" i="8" l="1"/>
  <c r="T13" i="8"/>
  <c r="U13" i="8" l="1"/>
  <c r="T12" i="8"/>
  <c r="U12" i="8" l="1"/>
  <c r="V13" i="8"/>
  <c r="V12" i="8" l="1"/>
  <c r="W13" i="8"/>
  <c r="W12" i="8" l="1"/>
  <c r="X13" i="8"/>
  <c r="X12" i="8" l="1"/>
  <c r="Y13" i="8"/>
  <c r="Y11" i="8" l="1"/>
  <c r="Y12" i="8"/>
  <c r="Z13" i="8"/>
  <c r="Z12" i="8" l="1"/>
  <c r="AA13" i="8"/>
  <c r="AA12" i="8" l="1"/>
  <c r="AB13" i="8"/>
  <c r="AB12" i="8" l="1"/>
  <c r="AC13" i="8"/>
  <c r="AD13" i="8" l="1"/>
  <c r="AC12" i="8"/>
  <c r="AE13" i="8" l="1"/>
  <c r="AD12" i="8"/>
  <c r="AE12" i="8" l="1"/>
  <c r="AF13" i="8"/>
  <c r="AG13" i="8" l="1"/>
  <c r="AF12" i="8"/>
  <c r="AF11" i="8"/>
  <c r="AH13" i="8" l="1"/>
  <c r="AG12" i="8"/>
  <c r="AI13" i="8" l="1"/>
  <c r="AH12" i="8"/>
  <c r="AI12" i="8" l="1"/>
  <c r="AJ13" i="8"/>
  <c r="AK13" i="8" l="1"/>
  <c r="AJ12" i="8"/>
  <c r="AK12" i="8" l="1"/>
  <c r="AL13" i="8"/>
  <c r="AL12" i="8" l="1"/>
  <c r="AM13" i="8"/>
  <c r="AM12" i="8" l="1"/>
  <c r="AN13" i="8"/>
  <c r="AM11" i="8"/>
  <c r="AO13" i="8" l="1"/>
  <c r="AN12" i="8"/>
  <c r="AO12" i="8" l="1"/>
  <c r="AP13" i="8"/>
  <c r="AP12" i="8" l="1"/>
  <c r="AQ13" i="8"/>
  <c r="AR13" i="8" l="1"/>
  <c r="AQ12" i="8"/>
  <c r="AR12" i="8" l="1"/>
  <c r="AS13" i="8"/>
  <c r="AS12" i="8" s="1"/>
</calcChain>
</file>

<file path=xl/sharedStrings.xml><?xml version="1.0" encoding="utf-8"?>
<sst xmlns="http://schemas.openxmlformats.org/spreadsheetml/2006/main" count="627" uniqueCount="398">
  <si>
    <t>COMPLETED</t>
  </si>
  <si>
    <t>IN PROGRESS</t>
  </si>
  <si>
    <t>NOT STARTED</t>
  </si>
  <si>
    <t>Project Nova: Digital Workplace Transformation</t>
  </si>
  <si>
    <t>Project Name</t>
  </si>
  <si>
    <t>Start Date</t>
  </si>
  <si>
    <t>Deploy unified digital workplace (Teams, SharePoint, Power Platform) across 5 departments, migrating from legacy intranet and email systems.</t>
  </si>
  <si>
    <t>Project Manager</t>
  </si>
  <si>
    <t>Catherine Reyes</t>
  </si>
  <si>
    <t>End Date</t>
  </si>
  <si>
    <t>Department</t>
  </si>
  <si>
    <t>Digital &amp; IT</t>
  </si>
  <si>
    <t>Created By</t>
  </si>
  <si>
    <t>Task Table</t>
  </si>
  <si>
    <t>Task Name</t>
  </si>
  <si>
    <t>Assigned To</t>
  </si>
  <si>
    <t>Progress</t>
  </si>
  <si>
    <t>Budget</t>
  </si>
  <si>
    <t>Status</t>
  </si>
  <si>
    <t>PHASE 1: ASSESSMENT &amp; PLANNING</t>
  </si>
  <si>
    <t>NV-01</t>
  </si>
  <si>
    <t>Current state assessment &amp; gap analysis</t>
  </si>
  <si>
    <t>Completed</t>
  </si>
  <si>
    <t>NV-02</t>
  </si>
  <si>
    <t>Stakeholder interviews &amp; requirements</t>
  </si>
  <si>
    <t>Omar Hassan</t>
  </si>
  <si>
    <t>NV-03</t>
  </si>
  <si>
    <t>Vendor evaluation &amp; licensing review</t>
  </si>
  <si>
    <t>NV-04</t>
  </si>
  <si>
    <t>Project charter &amp; roadmap sign-off</t>
  </si>
  <si>
    <t>NV-05</t>
  </si>
  <si>
    <t>Infrastructure readiness check</t>
  </si>
  <si>
    <t>Leo Park</t>
  </si>
  <si>
    <t>PHASE 2: DESIGN &amp; CONFIGURATION</t>
  </si>
  <si>
    <t>NV-06</t>
  </si>
  <si>
    <t>Information architecture design</t>
  </si>
  <si>
    <t>Mei Zhang</t>
  </si>
  <si>
    <t>NV-07</t>
  </si>
  <si>
    <t>SharePoint site structure &amp; permissions</t>
  </si>
  <si>
    <t>NV-08</t>
  </si>
  <si>
    <t>Teams channels &amp; governance policies</t>
  </si>
  <si>
    <t>In Progress</t>
  </si>
  <si>
    <t>NV-09</t>
  </si>
  <si>
    <t>Power Platform workflow prototypes</t>
  </si>
  <si>
    <t>NV-10</t>
  </si>
  <si>
    <t>Branding &amp; UX customization</t>
  </si>
  <si>
    <t>PHASE 3: MIGRATION &amp; BUILD</t>
  </si>
  <si>
    <t>NV-11</t>
  </si>
  <si>
    <t>Email migration (Exchange to M365)</t>
  </si>
  <si>
    <t>NV-12</t>
  </si>
  <si>
    <t>Document migration (file shares to SPO)</t>
  </si>
  <si>
    <t>NV-13</t>
  </si>
  <si>
    <t>Intranet content migration</t>
  </si>
  <si>
    <t>NV-14</t>
  </si>
  <si>
    <t>Power Automate flows deployment</t>
  </si>
  <si>
    <t>NV-15</t>
  </si>
  <si>
    <t>Custom app development (Power Apps)</t>
  </si>
  <si>
    <t>NV-16</t>
  </si>
  <si>
    <t>SSO &amp; security configuration</t>
  </si>
  <si>
    <t>PHASE 4: TESTING &amp; TRAINING</t>
  </si>
  <si>
    <t>NV-17</t>
  </si>
  <si>
    <t>Integration testing &amp; validation</t>
  </si>
  <si>
    <t>Not Started</t>
  </si>
  <si>
    <t>NV-18</t>
  </si>
  <si>
    <t>UAT with department champions</t>
  </si>
  <si>
    <t>NV-19</t>
  </si>
  <si>
    <t>Training materials &amp; video tutorials</t>
  </si>
  <si>
    <t>NV-20</t>
  </si>
  <si>
    <t>Train-the-trainer sessions (5 depts)</t>
  </si>
  <si>
    <t>NV-21</t>
  </si>
  <si>
    <t>End-user training rollout</t>
  </si>
  <si>
    <t>PHASE 5: LAUNCH &amp; HANDOVER</t>
  </si>
  <si>
    <t>NV-22</t>
  </si>
  <si>
    <t>Phased go-live (dept by dept)</t>
  </si>
  <si>
    <t>NV-23</t>
  </si>
  <si>
    <t>Legacy system decommission</t>
  </si>
  <si>
    <t>NV-24</t>
  </si>
  <si>
    <t>Hypercare support &amp; issue triage</t>
  </si>
  <si>
    <t>All Team</t>
  </si>
  <si>
    <t>NV-25</t>
  </si>
  <si>
    <t>Project closure &amp; lessons learned</t>
  </si>
  <si>
    <t>BUDGET TRACKER</t>
  </si>
  <si>
    <t>Linked to Project Plan tab — tracks planned vs actual spend per task</t>
  </si>
  <si>
    <t>Task ID</t>
  </si>
  <si>
    <t>Planned Cost</t>
  </si>
  <si>
    <t>Actual Cost</t>
  </si>
  <si>
    <t>Variance</t>
  </si>
  <si>
    <t>% Spent</t>
  </si>
  <si>
    <t>Notes</t>
  </si>
  <si>
    <t>Current state assessment</t>
  </si>
  <si>
    <t>Complete</t>
  </si>
  <si>
    <t>Stakeholder interviews</t>
  </si>
  <si>
    <t>Under budget</t>
  </si>
  <si>
    <t>Vendor evaluation</t>
  </si>
  <si>
    <t>License negotiation</t>
  </si>
  <si>
    <t>Charter &amp; roadmap</t>
  </si>
  <si>
    <t>Infrastructure readiness</t>
  </si>
  <si>
    <t>IA design</t>
  </si>
  <si>
    <t>SharePoint structure</t>
  </si>
  <si>
    <t>Teams governance</t>
  </si>
  <si>
    <t>In progress</t>
  </si>
  <si>
    <t>Power Platform prototypes</t>
  </si>
  <si>
    <t>Branding &amp; UX</t>
  </si>
  <si>
    <t>Email migration</t>
  </si>
  <si>
    <t>Document migration</t>
  </si>
  <si>
    <t>Content migration</t>
  </si>
  <si>
    <t>Not started</t>
  </si>
  <si>
    <t>Power Automate flows</t>
  </si>
  <si>
    <t>Custom app dev</t>
  </si>
  <si>
    <t>SSO &amp; security</t>
  </si>
  <si>
    <t>Integration testing</t>
  </si>
  <si>
    <t>UAT</t>
  </si>
  <si>
    <t>Training materials</t>
  </si>
  <si>
    <t>Train-the-trainer</t>
  </si>
  <si>
    <t>End-user training</t>
  </si>
  <si>
    <t>Phased go-live</t>
  </si>
  <si>
    <t>Legacy decommission</t>
  </si>
  <si>
    <t>Hypercare support</t>
  </si>
  <si>
    <t>Project closure</t>
  </si>
  <si>
    <t>TOTALS</t>
  </si>
  <si>
    <t>RISK REGISTER</t>
  </si>
  <si>
    <t>Identify, assess, and track project risks with mitigation strategies</t>
  </si>
  <si>
    <t>Risk ID</t>
  </si>
  <si>
    <t>Risk Description</t>
  </si>
  <si>
    <t>Probability</t>
  </si>
  <si>
    <t>Impact</t>
  </si>
  <si>
    <t>Score</t>
  </si>
  <si>
    <t>Mitigation Strategy</t>
  </si>
  <si>
    <t>Owner</t>
  </si>
  <si>
    <t>R-01</t>
  </si>
  <si>
    <t>Data loss during migration</t>
  </si>
  <si>
    <t>High</t>
  </si>
  <si>
    <t>Full backup before each migration wave, parallel run for 2 weeks</t>
  </si>
  <si>
    <t>Open</t>
  </si>
  <si>
    <t>R-02</t>
  </si>
  <si>
    <t>User resistance to new tools</t>
  </si>
  <si>
    <t>Medium</t>
  </si>
  <si>
    <t>Early champion program, lunch-and-learn sessions, quick wins first</t>
  </si>
  <si>
    <t>R-03</t>
  </si>
  <si>
    <t>Budget overrun on custom dev</t>
  </si>
  <si>
    <t>Cap custom dev at $30K, use out-of-box features where possible</t>
  </si>
  <si>
    <t>R-04</t>
  </si>
  <si>
    <t>Integration failures with legacy</t>
  </si>
  <si>
    <t>Build integration test suite early, maintain legacy bridge for 30 days</t>
  </si>
  <si>
    <t>Mitigating</t>
  </si>
  <si>
    <t>R-05</t>
  </si>
  <si>
    <t>Vendor licensing cost increase</t>
  </si>
  <si>
    <t>Low</t>
  </si>
  <si>
    <t>Lock 3-year pricing in contract, negotiate enterprise agreement</t>
  </si>
  <si>
    <t>Watching</t>
  </si>
  <si>
    <t>R-06</t>
  </si>
  <si>
    <t>Key staff turnover mid-project</t>
  </si>
  <si>
    <t>Cross-train team members, document all configurations</t>
  </si>
  <si>
    <t>R-07</t>
  </si>
  <si>
    <t>SharePoint performance issues</t>
  </si>
  <si>
    <t>Performance testing at 50% migration, CDN for media files</t>
  </si>
  <si>
    <t>R-08</t>
  </si>
  <si>
    <t>Training schedule conflicts</t>
  </si>
  <si>
    <t>Offer multiple time slots, record all sessions for async viewing</t>
  </si>
  <si>
    <t>RACI MATRIX</t>
  </si>
  <si>
    <t>R=Responsible, A=Accountable, C=Consulted, I=Informed</t>
  </si>
  <si>
    <t>Task / Deliverable</t>
  </si>
  <si>
    <t>Sponsor</t>
  </si>
  <si>
    <t>A</t>
  </si>
  <si>
    <t>C</t>
  </si>
  <si>
    <t>R</t>
  </si>
  <si>
    <t>I</t>
  </si>
  <si>
    <t>Actual</t>
  </si>
  <si>
    <t>On Track</t>
  </si>
  <si>
    <t>PROJECT DASHBOARD</t>
  </si>
  <si>
    <t>Auto-populated from Project Plan and Budget tabs</t>
  </si>
  <si>
    <t>KEY METRICS</t>
  </si>
  <si>
    <t>Overall Progress</t>
  </si>
  <si>
    <t>Schedule Status</t>
  </si>
  <si>
    <t>Budget Health</t>
  </si>
  <si>
    <t>77% remaining</t>
  </si>
  <si>
    <t>Tasks Completed</t>
  </si>
  <si>
    <t>7 of 25</t>
  </si>
  <si>
    <t>Tasks In Progress</t>
  </si>
  <si>
    <t>Tasks Not Started</t>
  </si>
  <si>
    <t>Budget Planned</t>
  </si>
  <si>
    <t>Budget Spent</t>
  </si>
  <si>
    <t>Budget Variance</t>
  </si>
  <si>
    <t>Open Risks</t>
  </si>
  <si>
    <t>High Risks</t>
  </si>
  <si>
    <t>Days Remaining</t>
  </si>
  <si>
    <t>Count</t>
  </si>
  <si>
    <t>Phase</t>
  </si>
  <si>
    <t>Planned</t>
  </si>
  <si>
    <t>Assessment</t>
  </si>
  <si>
    <t>Design</t>
  </si>
  <si>
    <t>Migration</t>
  </si>
  <si>
    <t>Testing</t>
  </si>
  <si>
    <t>Launch</t>
  </si>
  <si>
    <t xml:space="preserve">TOTAL TASKS	</t>
  </si>
  <si>
    <r>
      <rPr>
        <sz val="11"/>
        <color theme="1"/>
        <rFont val="Aptos Narrow"/>
        <family val="2"/>
        <scheme val="minor"/>
      </rPr>
      <t>🎢</t>
    </r>
    <r>
      <rPr>
        <sz val="11"/>
        <color theme="1"/>
        <rFont val="Aptos Narrow"/>
        <family val="2"/>
        <scheme val="minor"/>
      </rPr>
      <t xml:space="preserve">
Overall
Progress</t>
    </r>
  </si>
  <si>
    <t xml:space="preserve">Complete Project Management: Plan + Budget + Risk + RACI + Dashboard					</t>
  </si>
  <si>
    <t>Project
Details</t>
  </si>
  <si>
    <t>🎯
Project
Objective</t>
  </si>
  <si>
    <t>Created On</t>
  </si>
  <si>
    <t>Last Updated</t>
  </si>
  <si>
    <t>WBS</t>
  </si>
  <si>
    <t>Phase/Task Name</t>
  </si>
  <si>
    <t>Planned Start</t>
  </si>
  <si>
    <t>Planned End</t>
  </si>
  <si>
    <t>💰</t>
  </si>
  <si>
    <t>⚠️</t>
  </si>
  <si>
    <t>👥</t>
  </si>
  <si>
    <t>✅</t>
  </si>
  <si>
    <t>🔄</t>
  </si>
  <si>
    <t>⏳</t>
  </si>
  <si>
    <t>🏁</t>
  </si>
  <si>
    <t>Assessment delivered on time; vendor benchmarks attached.</t>
  </si>
  <si>
    <t>Saved $500 by combining sessions across departments.</t>
  </si>
  <si>
    <t>License count exceeded forecast by 4%; renegotiating tier.</t>
  </si>
  <si>
    <t>Charter signed by sponsor; baseline locked.</t>
  </si>
  <si>
    <t>Network upgrade required minor scope add; absorbed in budget.</t>
  </si>
  <si>
    <t>IA approved by stakeholders; no rework expected.</t>
  </si>
  <si>
    <t>Permissions matrix took longer than planned but within budget.</t>
  </si>
  <si>
    <t>Governance policies pending IT security sign-off.</t>
  </si>
  <si>
    <t>3 of 6 prototypes delivered; remaining flows in dev.</t>
  </si>
  <si>
    <t>Branding kit shared with vendor; UX iterations ongoing.</t>
  </si>
  <si>
    <t>Pilot complete for IT (50 users); full rollout next sprint.</t>
  </si>
  <si>
    <t>Finance dept migration in progress; 30% complete.</t>
  </si>
  <si>
    <t>Awaiting content owner approvals before kickoff.</t>
  </si>
  <si>
    <t>Dependencies on email migration; scheduled to start W6.</t>
  </si>
  <si>
    <t>RFP issued to 3 vendors; selection by month-end.</t>
  </si>
  <si>
    <t>Architecture reviewed; awaiting AD integration window.</t>
  </si>
  <si>
    <t>Test plans drafted; environment provisioning underway.</t>
  </si>
  <si>
    <t>UAT scenarios drafted; pending business sign-off.</t>
  </si>
  <si>
    <t>Outline approved; storyboarding in progress.</t>
  </si>
  <si>
    <t>Trainer cohort identified; sessions scheduled W8.</t>
  </si>
  <si>
    <t>Awaiting training materials before scheduling.</t>
  </si>
  <si>
    <t>Phased plan drafted; cutover dates TBD.</t>
  </si>
  <si>
    <t>Decommission checklist drafted; data archive in scope.</t>
  </si>
  <si>
    <t>Hypercare team assigned; SLAs being finalized.</t>
  </si>
  <si>
    <t>Closure checklist drafted; lessons-learned session planned.</t>
  </si>
  <si>
    <t>Closed</t>
  </si>
  <si>
    <t>Severity</t>
  </si>
  <si>
    <t>PROJECT GOVERNANCE SUMMARY</t>
  </si>
  <si>
    <t>📅 Milestones Complete</t>
  </si>
  <si>
    <t>⚠️ Open Issues</t>
  </si>
  <si>
    <t>🔄 Pending CRs</t>
  </si>
  <si>
    <t>✔️ Open Actions</t>
  </si>
  <si>
    <t>📜 Charter Approvals</t>
  </si>
  <si>
    <t>👥 Stakeholders Tracked</t>
  </si>
  <si>
    <t>🧭 Decisions Logged</t>
  </si>
  <si>
    <t>💡 Lessons Captured</t>
  </si>
  <si>
    <t>RESOURCES &amp; SCHEDULE</t>
  </si>
  <si>
    <t>👷 Resources Allocated</t>
  </si>
  <si>
    <t>💰 Total Resource Cost</t>
  </si>
  <si>
    <t>⏱ Total Hours Planned</t>
  </si>
  <si>
    <t>📣 Comm. Channels</t>
  </si>
  <si>
    <t>📅 Milestones Total</t>
  </si>
  <si>
    <t>⏰ Overdue Actions</t>
  </si>
  <si>
    <t>🚨 High Risks Open</t>
  </si>
  <si>
    <t>High (≥6)</t>
  </si>
  <si>
    <t>Medium (3-5)</t>
  </si>
  <si>
    <t>Low (&lt;3)</t>
  </si>
  <si>
    <t>RISK BREAKDOWN</t>
  </si>
  <si>
    <t>STATUS BREAKDOWN</t>
  </si>
  <si>
    <t>BUDGET BY PHASE</t>
  </si>
  <si>
    <t>7 of 12</t>
  </si>
  <si>
    <t>4 approved</t>
  </si>
  <si>
    <t>📘  How to Use This All-in-One Project Planner</t>
  </si>
  <si>
    <t>A single workbook to plan, run, and close out a project — schedule, budget, risks, governance, and reporting all linked together.</t>
  </si>
  <si>
    <t>🚀  QUICK START</t>
  </si>
  <si>
    <t>🗂️  SHEET-BY-SHEET GUIDE</t>
  </si>
  <si>
    <t>Sheet</t>
  </si>
  <si>
    <t>Purpose</t>
  </si>
  <si>
    <t>When to Use</t>
  </si>
  <si>
    <t>Key Fields to Fill</t>
  </si>
  <si>
    <t>Master schedule with WBS, owners, dates, budget, progress %, status, and a visual Gantt.</t>
  </si>
  <si>
    <t>Daily — your project's main working tab.</t>
  </si>
  <si>
    <t>WBS, Phase/Task, Assigned To, Planned Start/End, Budget, Progress (0–1), Status.</t>
  </si>
  <si>
    <t>💰 Budget Tracker</t>
  </si>
  <si>
    <t>Planned vs actual cost per task with variance and % spent.</t>
  </si>
  <si>
    <t>Update weekly as actuals come in.</t>
  </si>
  <si>
    <t>Task ID, Planned Cost, Actual Cost, Status, Notes. Variance and % Spent are formula-driven.</t>
  </si>
  <si>
    <t>👥 RACI Matrix</t>
  </si>
  <si>
    <t>Clarify Responsible / Accountable / Consulted / Informed per task.</t>
  </si>
  <si>
    <t>After task list is stable; revisit if owners change.</t>
  </si>
  <si>
    <t>Task ID, Task, then R/A/C/I letter per team member column.</t>
  </si>
  <si>
    <t>⚠️ Risk Register</t>
  </si>
  <si>
    <t>Identify potential risks, score them, and track mitigation.</t>
  </si>
  <si>
    <t>Review weekly — risks evolve.</t>
  </si>
  <si>
    <t>Risk Description, Probability, Impact, Score (P×I), Mitigation, Owner, Status.</t>
  </si>
  <si>
    <t>📈 Dashboard</t>
  </si>
  <si>
    <t>Read-only — review before status meetings.</t>
  </si>
  <si>
    <t>No input needed; values reference other sheets.</t>
  </si>
  <si>
    <t>🔗  HOW THE SHEETS LINK TOGETHER</t>
  </si>
  <si>
    <t>•  Budget Tracker rolls up planned/actual spend that feeds Dashboard's budget tiles.</t>
  </si>
  <si>
    <t>Work delivered and accepted; Progress = 100%.</t>
  </si>
  <si>
    <t>Actively being worked; Progress between 0% and 100%.</t>
  </si>
  <si>
    <t>Scheduled but no work begun; Progress = 0%.</t>
  </si>
  <si>
    <t>Risk Score</t>
  </si>
  <si>
    <t>Probability × Impact. High ≥ 6, Medium 3–5, Low &lt; 3.</t>
  </si>
  <si>
    <t>💡  TIPS</t>
  </si>
  <si>
    <t>•  Enter Progress as a decimal (0.5 = 50%) — the cell is formatted as %.</t>
  </si>
  <si>
    <t>•  Update actuals in Budget Tracker weekly — Variance and % Spent are formula-driven.</t>
  </si>
  <si>
    <t>•  Don't edit Dashboard cells directly; fix the source sheet instead.</t>
  </si>
  <si>
    <t>Project Planner with Gantt Chart</t>
  </si>
  <si>
    <t>#04 All-in-One Project Planner</t>
  </si>
  <si>
    <t>1.  Build the schedule on Project Plan — list tasks, owners, dates, budgets, and progress %.</t>
  </si>
  <si>
    <t>2.  Track planned vs actual spend per task in Budget Tracker.</t>
  </si>
  <si>
    <t>3.  Identify and score risks in Risk Register; review weekly.</t>
  </si>
  <si>
    <t>4.  Clarify ownership per task in RACI Matrix.</t>
  </si>
  <si>
    <t>5.  Review Dashboard for at-a-glance project health.</t>
  </si>
  <si>
    <t>💎  Want more? The full version adds Project Charter, Milestones, Stakeholder Register, Communication Plan, Resource Plan, Status Report, Action Items, Issue Log, Decision Log, Change Request Log, and Lessons Learned.</t>
  </si>
  <si>
    <t>Auto-rolled metrics across the workbook for at-a-glance project health.</t>
  </si>
  <si>
    <t>📅 Project Plan</t>
  </si>
  <si>
    <t>•  Task IDs (e.g. NV-01) on Project Plan are the spine — they reappear in Budget Tracker and RACI Matrix.</t>
  </si>
  <si>
    <t>•  Risk Register feeds the risk tiles on Dashboard — keep statuses and scores current.</t>
  </si>
  <si>
    <t>•  Dashboard summarizes everything else — keep upstream sheets current and the dashboard stays accurate.</t>
  </si>
  <si>
    <t>✅  STATUS &amp; SCORING CONVENTIONS</t>
  </si>
  <si>
    <t>Label</t>
  </si>
  <si>
    <t>Meaning</t>
  </si>
  <si>
    <t>•  Keep Task IDs consistent across Project Plan, Budget Tracker, and RACI Matrix so links don't break.</t>
  </si>
  <si>
    <t>•  Re-score risks each week and update Status as mitigation progresses.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</si>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</sst>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164" formatCode="mm/dd/yyyy"/>
    <numFmt numFmtId="165" formatCode="d"/>
    <numFmt numFmtId="166" formatCode=";;"/>
    <numFmt numFmtId="167" formatCode="dd"/>
    <numFmt numFmtId="168" formatCode="&quot;$&quot;#,##0_);[Red]\(&quot;$&quot;#,##0\);&quot;-&quot;"/>
    <numFmt numFmtId="169" formatCode="0.0%"/>
    <numFmt numFmtId="170" formatCode="&quot;$&quot;#,##0"/>
    <numFmt numFmtId="171" formatCode="#,##0&quot; hrs&quot;"/>
    <numFmt numFmtId="172" formatCode=";;;"/>
  </numFmts>
  <fonts count="77"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Aptos Narrow"/>
      <family val="2"/>
      <scheme val="minor"/>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4"/>
      <color rgb="FF4A1E1B"/>
      <name val="Bahnschrift"/>
      <family val="2"/>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b/>
      <sz val="12"/>
      <color rgb="FF1F2937"/>
      <name val="Bahnschrift"/>
      <family val="2"/>
    </font>
    <font>
      <sz val="11"/>
      <color rgb="FF1F2937"/>
      <name val="Calibri"/>
      <family val="2"/>
    </font>
    <font>
      <sz val="11"/>
      <color theme="1"/>
      <name val="Aptos Display"/>
      <family val="2"/>
      <scheme val="major"/>
    </font>
    <font>
      <b/>
      <sz val="11"/>
      <color rgb="FF0070C0"/>
      <name val="Bahnschrift"/>
      <family val="2"/>
    </font>
    <font>
      <b/>
      <sz val="16"/>
      <color theme="0"/>
      <name val="Bahnschrift"/>
      <family val="2"/>
    </font>
    <font>
      <b/>
      <sz val="11"/>
      <color theme="2"/>
      <name val="Aptos Display"/>
      <family val="2"/>
      <scheme val="major"/>
    </font>
    <font>
      <b/>
      <sz val="11"/>
      <color rgb="FFFFFFFF"/>
      <name val="Aptos Display"/>
      <family val="2"/>
    </font>
    <font>
      <sz val="11"/>
      <color rgb="FF262626"/>
      <name val="Aptos Display"/>
      <family val="2"/>
    </font>
    <font>
      <b/>
      <sz val="12"/>
      <color rgb="FF14506E"/>
      <name val="Bahnschrift"/>
      <family val="2"/>
    </font>
    <font>
      <b/>
      <sz val="11"/>
      <color rgb="FF0A6F4D"/>
      <name val="Aptos Display"/>
      <family val="2"/>
    </font>
    <font>
      <b/>
      <sz val="11"/>
      <color rgb="FF935F07"/>
      <name val="Aptos Display"/>
      <family val="2"/>
    </font>
    <font>
      <b/>
      <sz val="11"/>
      <color rgb="FF374151"/>
      <name val="Aptos Display"/>
      <family val="2"/>
    </font>
    <font>
      <b/>
      <sz val="11"/>
      <color rgb="FF14506E"/>
      <name val="Aptos Display"/>
      <family val="2"/>
    </font>
    <font>
      <b/>
      <sz val="14"/>
      <color rgb="FF14506E"/>
      <name val="Bahnschrift"/>
      <family val="2"/>
    </font>
    <font>
      <sz val="11"/>
      <color rgb="FF1A1A1A"/>
      <name val="Aptos Display"/>
      <family val="2"/>
    </font>
    <font>
      <b/>
      <sz val="13"/>
      <color rgb="FFFFFFFF"/>
      <name val="Bahnschrift"/>
      <family val="2"/>
    </font>
    <font>
      <b/>
      <sz val="22"/>
      <color rgb="FFFFFFFF"/>
      <name val="Aptos Display"/>
      <family val="2"/>
    </font>
    <font>
      <sz val="11"/>
      <color rgb="FF262626"/>
      <name val="Aptos Narrow"/>
      <family val="2"/>
      <scheme val="minor"/>
    </font>
    <font>
      <b/>
      <sz val="11"/>
      <color rgb="FFFFFFFF"/>
      <name val="Aptos Narrow"/>
      <family val="2"/>
      <scheme val="minor"/>
    </font>
    <font>
      <b/>
      <sz val="11"/>
      <color rgb="FF000000"/>
      <name val="Aptos Display"/>
      <family val="2"/>
    </font>
    <font>
      <sz val="11"/>
      <color rgb="FF000000"/>
      <name val="Aptos Display"/>
      <family val="2"/>
    </font>
    <font>
      <b/>
      <sz val="12"/>
      <color rgb="FFFFFFFF"/>
      <name val="Bahnschrift"/>
      <family val="2"/>
    </font>
    <font>
      <b/>
      <sz val="10"/>
      <color rgb="FF14506E"/>
      <name val="Bahnschrift"/>
      <family val="2"/>
    </font>
    <font>
      <sz val="14"/>
      <color rgb="FF000000"/>
      <name val="Aptos Narrow"/>
      <family val="2"/>
      <scheme val="minor"/>
    </font>
    <font>
      <b/>
      <sz val="11"/>
      <color rgb="FF1A1A1A"/>
      <name val="Aptos Display"/>
      <family val="2"/>
    </font>
    <font>
      <b/>
      <sz val="12"/>
      <color rgb="FFFFFFFF"/>
      <name val="Aptos Display"/>
      <family val="2"/>
    </font>
    <font>
      <b/>
      <sz val="10"/>
      <color rgb="FF14506E"/>
      <name val="Aptos Narrow"/>
      <family val="2"/>
      <scheme val="minor"/>
    </font>
    <font>
      <b/>
      <sz val="14"/>
      <color rgb="FF14506E"/>
      <name val="Aptos Narrow"/>
      <family val="2"/>
      <scheme val="minor"/>
    </font>
    <font>
      <b/>
      <sz val="22"/>
      <color rgb="FFFFFFFF"/>
      <name val="Aptos Narrow"/>
      <family val="2"/>
      <scheme val="minor"/>
    </font>
    <font>
      <i/>
      <sz val="11"/>
      <color rgb="FF404040"/>
      <name val="Aptos Narrow"/>
      <family val="2"/>
      <scheme val="minor"/>
    </font>
    <font>
      <b/>
      <sz val="14"/>
      <color rgb="FFFFFFFF"/>
      <name val="Aptos Narrow"/>
      <family val="2"/>
      <scheme val="minor"/>
    </font>
    <font>
      <b/>
      <sz val="11"/>
      <color theme="1"/>
      <name val="Aptos Narrow"/>
      <family val="2"/>
      <scheme val="minor"/>
    </font>
    <font>
      <b/>
      <sz val="11"/>
      <color theme="0"/>
      <name val="Aptos Display"/>
      <family val="2"/>
    </font>
    <font>
      <i/>
      <sz val="11"/>
      <color rgb="FF7F6000"/>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42">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E6F7FA"/>
        <bgColor indexed="64"/>
      </patternFill>
    </fill>
    <fill>
      <patternFill patternType="solid">
        <fgColor rgb="FFFDFEFF"/>
        <bgColor indexed="64"/>
      </patternFill>
    </fill>
    <fill>
      <patternFill patternType="solid">
        <fgColor rgb="FFFEFEFE"/>
        <bgColor indexed="64"/>
      </patternFill>
    </fill>
    <fill>
      <patternFill patternType="solid">
        <fgColor rgb="FF14506E"/>
        <bgColor indexed="64"/>
      </patternFill>
    </fill>
    <fill>
      <patternFill patternType="solid">
        <fgColor rgb="FFF5FBFE"/>
        <bgColor indexed="64"/>
      </patternFill>
    </fill>
    <fill>
      <patternFill patternType="solid">
        <fgColor rgb="FFFFFFFF"/>
        <bgColor indexed="64"/>
      </patternFill>
    </fill>
    <fill>
      <patternFill patternType="gray0625"/>
    </fill>
    <fill>
      <patternFill patternType="gray0625">
        <bgColor rgb="FFFEFEFE"/>
      </patternFill>
    </fill>
    <fill>
      <patternFill patternType="solid">
        <fgColor rgb="FF88DCC0"/>
        <bgColor indexed="64"/>
      </patternFill>
    </fill>
    <fill>
      <patternFill patternType="solid">
        <fgColor rgb="FFFCE2B6"/>
        <bgColor indexed="64"/>
      </patternFill>
    </fill>
    <fill>
      <patternFill patternType="solid">
        <fgColor rgb="FFE5E7EB"/>
        <bgColor indexed="64"/>
      </patternFill>
    </fill>
    <fill>
      <patternFill patternType="solid">
        <fgColor rgb="FF0F3B51"/>
        <bgColor indexed="64"/>
      </patternFill>
    </fill>
    <fill>
      <patternFill patternType="solid">
        <fgColor rgb="FFF9FAFB"/>
        <bgColor indexed="64"/>
      </patternFill>
    </fill>
    <fill>
      <patternFill patternType="solid">
        <fgColor rgb="FFF5F5F5"/>
        <bgColor indexed="64"/>
      </patternFill>
    </fill>
    <fill>
      <patternFill patternType="solid">
        <fgColor rgb="FFFBFBFB"/>
        <bgColor indexed="64"/>
      </patternFill>
    </fill>
    <fill>
      <patternFill patternType="solid">
        <fgColor rgb="FFF1FAFD"/>
        <bgColor indexed="64"/>
      </patternFill>
    </fill>
    <fill>
      <patternFill patternType="solid">
        <fgColor rgb="FF1F4E79"/>
        <bgColor indexed="64"/>
      </patternFill>
    </fill>
    <fill>
      <patternFill patternType="solid">
        <fgColor rgb="FF2E75B6"/>
        <bgColor indexed="64"/>
      </patternFill>
    </fill>
    <fill>
      <patternFill patternType="solid">
        <fgColor rgb="FFD9E1F2"/>
        <bgColor indexed="64"/>
      </patternFill>
    </fill>
    <fill>
      <patternFill patternType="solid">
        <fgColor theme="2" tint="-0.499984740745262"/>
        <bgColor indexed="64"/>
      </patternFill>
    </fill>
    <fill>
      <patternFill patternType="solid">
        <fgColor rgb="FFFFF2CC"/>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86">
    <border>
      <left/>
      <right/>
      <top/>
      <bottom/>
      <diagonal/>
    </border>
    <border>
      <left style="thin">
        <color rgb="FFEAF4FE"/>
      </left>
      <right/>
      <top style="thin">
        <color rgb="FFEAF4FE"/>
      </top>
      <bottom/>
      <diagonal/>
    </border>
    <border>
      <left/>
      <right/>
      <top style="thin">
        <color rgb="FFEAF4FE"/>
      </top>
      <bottom/>
      <diagonal/>
    </border>
    <border>
      <left style="thin">
        <color rgb="FFEAF4FE"/>
      </left>
      <right/>
      <top/>
      <bottom/>
      <diagonal/>
    </border>
    <border>
      <left style="thin">
        <color rgb="FFEAF4FE"/>
      </left>
      <right/>
      <top/>
      <bottom style="thin">
        <color rgb="FFEAF4FE"/>
      </bottom>
      <diagonal/>
    </border>
    <border>
      <left/>
      <right/>
      <top/>
      <bottom style="thin">
        <color rgb="FFEAF4FE"/>
      </bottom>
      <diagonal/>
    </border>
    <border>
      <left style="thin">
        <color theme="9" tint="0.79992065187536243"/>
      </left>
      <right style="thin">
        <color theme="9" tint="0.79998168889431442"/>
      </right>
      <top style="thin">
        <color theme="9" tint="0.79992065187536243"/>
      </top>
      <bottom style="thin">
        <color theme="9" tint="0.79998168889431442"/>
      </bottom>
      <diagonal/>
    </border>
    <border>
      <left style="thin">
        <color theme="9" tint="0.79998168889431442"/>
      </left>
      <right/>
      <top style="thin">
        <color theme="9" tint="0.79992065187536243"/>
      </top>
      <bottom style="thin">
        <color theme="9" tint="0.79998168889431442"/>
      </bottom>
      <diagonal/>
    </border>
    <border>
      <left/>
      <right/>
      <top style="thin">
        <color theme="9" tint="0.79992065187536243"/>
      </top>
      <bottom style="thin">
        <color theme="9" tint="0.79998168889431442"/>
      </bottom>
      <diagonal/>
    </border>
    <border>
      <left/>
      <right style="thin">
        <color theme="9" tint="0.79992065187536243"/>
      </right>
      <top style="thin">
        <color theme="9" tint="0.79992065187536243"/>
      </top>
      <bottom style="thin">
        <color theme="9" tint="0.79998168889431442"/>
      </bottom>
      <diagonal/>
    </border>
    <border>
      <left style="thin">
        <color theme="9" tint="0.79992065187536243"/>
      </left>
      <right style="thin">
        <color theme="9" tint="0.79992065187536243"/>
      </right>
      <top style="thin">
        <color theme="9" tint="0.79992065187536243"/>
      </top>
      <bottom style="thin">
        <color theme="9" tint="0.79992065187536243"/>
      </bottom>
      <diagonal/>
    </border>
    <border>
      <left style="thin">
        <color theme="9" tint="0.79989013336588644"/>
      </left>
      <right/>
      <top style="thin">
        <color theme="9" tint="0.79989013336588644"/>
      </top>
      <bottom/>
      <diagonal/>
    </border>
    <border>
      <left/>
      <right/>
      <top style="thin">
        <color theme="9" tint="0.79989013336588644"/>
      </top>
      <bottom/>
      <diagonal/>
    </border>
    <border>
      <left/>
      <right style="thin">
        <color theme="9" tint="0.79989013336588644"/>
      </right>
      <top style="thin">
        <color theme="9" tint="0.79989013336588644"/>
      </top>
      <bottom/>
      <diagonal/>
    </border>
    <border>
      <left style="thin">
        <color theme="9" tint="0.799920651875362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2065187536243"/>
      </right>
      <top style="thin">
        <color theme="9" tint="0.79998168889431442"/>
      </top>
      <bottom style="thin">
        <color theme="9" tint="0.79998168889431442"/>
      </bottom>
      <diagonal/>
    </border>
    <border>
      <left style="thin">
        <color theme="9" tint="0.79989013336588644"/>
      </left>
      <right/>
      <top/>
      <bottom/>
      <diagonal/>
    </border>
    <border>
      <left/>
      <right style="thin">
        <color theme="9" tint="0.79989013336588644"/>
      </right>
      <top/>
      <bottom/>
      <diagonal/>
    </border>
    <border>
      <left/>
      <right/>
      <top style="thin">
        <color theme="9" tint="0.79998168889431442"/>
      </top>
      <bottom style="thin">
        <color theme="9" tint="0.79995117038483843"/>
      </bottom>
      <diagonal/>
    </border>
    <border>
      <left/>
      <right style="thin">
        <color theme="9" tint="0.79992065187536243"/>
      </right>
      <top style="thin">
        <color theme="9" tint="0.79998168889431442"/>
      </top>
      <bottom style="thin">
        <color theme="9" tint="0.79995117038483843"/>
      </bottom>
      <diagonal/>
    </border>
    <border>
      <left style="thin">
        <color theme="9" tint="0.79992065187536243"/>
      </left>
      <right style="thin">
        <color theme="9" tint="0.79998168889431442"/>
      </right>
      <top style="thin">
        <color theme="9" tint="0.79998168889431442"/>
      </top>
      <bottom style="thin">
        <color theme="9" tint="0.79992065187536243"/>
      </bottom>
      <diagonal/>
    </border>
    <border>
      <left style="thin">
        <color theme="9" tint="0.79998168889431442"/>
      </left>
      <right/>
      <top style="thin">
        <color theme="9" tint="0.79998168889431442"/>
      </top>
      <bottom style="thin">
        <color theme="9" tint="0.79992065187536243"/>
      </bottom>
      <diagonal/>
    </border>
    <border>
      <left/>
      <right/>
      <top style="thin">
        <color theme="9" tint="0.79998168889431442"/>
      </top>
      <bottom style="thin">
        <color theme="9" tint="0.79992065187536243"/>
      </bottom>
      <diagonal/>
    </border>
    <border>
      <left/>
      <right style="thin">
        <color theme="9" tint="0.79992065187536243"/>
      </right>
      <top style="thin">
        <color theme="9" tint="0.79998168889431442"/>
      </top>
      <bottom style="thin">
        <color theme="9" tint="0.79992065187536243"/>
      </bottom>
      <diagonal/>
    </border>
    <border>
      <left style="thin">
        <color theme="9" tint="0.79989013336588644"/>
      </left>
      <right/>
      <top/>
      <bottom style="thin">
        <color theme="9" tint="0.79989013336588644"/>
      </bottom>
      <diagonal/>
    </border>
    <border>
      <left/>
      <right/>
      <top/>
      <bottom style="thin">
        <color theme="9" tint="0.79989013336588644"/>
      </bottom>
      <diagonal/>
    </border>
    <border>
      <left/>
      <right style="thin">
        <color theme="9" tint="0.79989013336588644"/>
      </right>
      <top/>
      <bottom style="thin">
        <color theme="9" tint="0.79989013336588644"/>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rgb="FFF4EAE8"/>
      </left>
      <right/>
      <top style="thin">
        <color theme="0" tint="-0.14996795556505021"/>
      </top>
      <bottom/>
      <diagonal/>
    </border>
    <border>
      <left/>
      <right style="thin">
        <color rgb="FFF4EAE8"/>
      </right>
      <top style="thin">
        <color theme="0" tint="-0.14996795556505021"/>
      </top>
      <bottom/>
      <diagonal/>
    </border>
    <border>
      <left style="thin">
        <color theme="0" tint="-0.14996795556505021"/>
      </left>
      <right/>
      <top/>
      <bottom/>
      <diagonal/>
    </border>
    <border>
      <left style="thin">
        <color rgb="FFF4EAE8"/>
      </left>
      <right/>
      <top/>
      <bottom/>
      <diagonal/>
    </border>
    <border>
      <left/>
      <right style="thin">
        <color rgb="FFF4EAE8"/>
      </right>
      <top/>
      <bottom/>
      <diagonal/>
    </border>
    <border>
      <left style="thin">
        <color theme="0" tint="-0.14996795556505021"/>
      </left>
      <right/>
      <top style="thick">
        <color theme="0"/>
      </top>
      <bottom style="thick">
        <color theme="0"/>
      </bottom>
      <diagonal/>
    </border>
    <border>
      <left/>
      <right/>
      <top style="thick">
        <color theme="0"/>
      </top>
      <bottom style="thick">
        <color theme="0"/>
      </bottom>
      <diagonal/>
    </border>
    <border>
      <left style="thin">
        <color rgb="FFF4EAE8"/>
      </left>
      <right/>
      <top style="thick">
        <color theme="0"/>
      </top>
      <bottom style="thick">
        <color theme="0"/>
      </bottom>
      <diagonal/>
    </border>
    <border>
      <left/>
      <right style="thin">
        <color rgb="FFF4EAE8"/>
      </right>
      <top style="thick">
        <color theme="0"/>
      </top>
      <bottom style="thick">
        <color theme="0"/>
      </bottom>
      <diagonal/>
    </border>
    <border>
      <left style="thin">
        <color theme="0" tint="-0.14996795556505021"/>
      </left>
      <right/>
      <top style="thick">
        <color theme="0"/>
      </top>
      <bottom style="thin">
        <color theme="0" tint="-0.14996795556505021"/>
      </bottom>
      <diagonal/>
    </border>
    <border>
      <left/>
      <right/>
      <top style="thick">
        <color theme="0"/>
      </top>
      <bottom style="thin">
        <color theme="0" tint="-0.14996795556505021"/>
      </bottom>
      <diagonal/>
    </border>
    <border>
      <left style="thin">
        <color rgb="FFF4EAE8"/>
      </left>
      <right/>
      <top style="thick">
        <color theme="0"/>
      </top>
      <bottom style="thin">
        <color theme="0" tint="-0.14996795556505021"/>
      </bottom>
      <diagonal/>
    </border>
    <border>
      <left/>
      <right style="thin">
        <color rgb="FFF4EAE8"/>
      </right>
      <top style="thick">
        <color theme="0"/>
      </top>
      <bottom style="thin">
        <color theme="0" tint="-0.14996795556505021"/>
      </bottom>
      <diagonal/>
    </border>
    <border>
      <left/>
      <right/>
      <top/>
      <bottom style="thin">
        <color rgb="FF14506E"/>
      </bottom>
      <diagonal/>
    </border>
    <border>
      <left/>
      <right/>
      <top/>
      <bottom style="thin">
        <color rgb="FFD3D1C7"/>
      </bottom>
      <diagonal/>
    </border>
    <border>
      <left style="thin">
        <color rgb="FFCCEFF6"/>
      </left>
      <right style="thin">
        <color rgb="FFCCEFF6"/>
      </right>
      <top style="thin">
        <color rgb="FFCCEFF6"/>
      </top>
      <bottom style="thin">
        <color rgb="FFCCEFF6"/>
      </bottom>
      <diagonal/>
    </border>
    <border>
      <left/>
      <right/>
      <top style="medium">
        <color rgb="FF14506E"/>
      </top>
      <bottom/>
      <diagonal/>
    </border>
    <border>
      <left/>
      <right style="medium">
        <color rgb="FF14506E"/>
      </right>
      <top style="medium">
        <color rgb="FF14506E"/>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rgb="FFCCEFF6"/>
      </right>
      <top style="thin">
        <color theme="9" tint="0.59996337778862885"/>
      </top>
      <bottom style="thin">
        <color rgb="FFCCEFF6"/>
      </bottom>
      <diagonal/>
    </border>
    <border>
      <left style="thin">
        <color rgb="FFCCEFF6"/>
      </left>
      <right style="thin">
        <color rgb="FFCCEFF6"/>
      </right>
      <top style="thin">
        <color theme="9" tint="0.59996337778862885"/>
      </top>
      <bottom style="thin">
        <color rgb="FFCCEFF6"/>
      </bottom>
      <diagonal/>
    </border>
    <border>
      <left style="thin">
        <color rgb="FFCCEFF6"/>
      </left>
      <right style="thin">
        <color theme="9" tint="0.59996337778862885"/>
      </right>
      <top style="thin">
        <color theme="9" tint="0.59996337778862885"/>
      </top>
      <bottom style="thin">
        <color rgb="FFCCEFF6"/>
      </bottom>
      <diagonal/>
    </border>
    <border>
      <left style="thin">
        <color theme="9" tint="0.59996337778862885"/>
      </left>
      <right style="thin">
        <color rgb="FFCCEFF6"/>
      </right>
      <top style="thin">
        <color rgb="FFCCEFF6"/>
      </top>
      <bottom style="thin">
        <color rgb="FFCCEFF6"/>
      </bottom>
      <diagonal/>
    </border>
    <border>
      <left style="thin">
        <color rgb="FFCCEFF6"/>
      </left>
      <right style="thin">
        <color theme="9" tint="0.59996337778862885"/>
      </right>
      <top style="thin">
        <color rgb="FFCCEFF6"/>
      </top>
      <bottom style="thin">
        <color rgb="FFCCEFF6"/>
      </bottom>
      <diagonal/>
    </border>
    <border>
      <left style="thin">
        <color theme="9" tint="0.59996337778862885"/>
      </left>
      <right style="thin">
        <color rgb="FFCCEFF6"/>
      </right>
      <top style="thin">
        <color rgb="FFCCEFF6"/>
      </top>
      <bottom style="thin">
        <color theme="9" tint="0.59996337778862885"/>
      </bottom>
      <diagonal/>
    </border>
    <border>
      <left style="thin">
        <color rgb="FFCCEFF6"/>
      </left>
      <right style="thin">
        <color rgb="FFCCEFF6"/>
      </right>
      <top style="thin">
        <color rgb="FFCCEFF6"/>
      </top>
      <bottom style="thin">
        <color theme="9" tint="0.59996337778862885"/>
      </bottom>
      <diagonal/>
    </border>
    <border>
      <left style="thin">
        <color rgb="FFCCEFF6"/>
      </left>
      <right style="thin">
        <color theme="9" tint="0.59996337778862885"/>
      </right>
      <top style="thin">
        <color rgb="FFCCEFF6"/>
      </top>
      <bottom style="thin">
        <color theme="9" tint="0.59996337778862885"/>
      </bottom>
      <diagonal/>
    </border>
    <border>
      <left style="thin">
        <color theme="9" tint="0.59996337778862885"/>
      </left>
      <right style="thin">
        <color rgb="FFCCEFF6"/>
      </right>
      <top/>
      <bottom style="thin">
        <color rgb="FFCCEFF6"/>
      </bottom>
      <diagonal/>
    </border>
    <border>
      <left style="thin">
        <color rgb="FFCCEFF6"/>
      </left>
      <right style="thin">
        <color rgb="FFCCEFF6"/>
      </right>
      <top/>
      <bottom style="thin">
        <color rgb="FFCCEFF6"/>
      </bottom>
      <diagonal/>
    </border>
    <border>
      <left style="thin">
        <color rgb="FFCCEFF6"/>
      </left>
      <right style="thin">
        <color theme="9" tint="0.59996337778862885"/>
      </right>
      <top/>
      <bottom style="thin">
        <color rgb="FFCCEFF6"/>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theme="9" tint="0.59996337778862885"/>
      </right>
      <top style="thin">
        <color theme="9" tint="0.59996337778862885"/>
      </top>
      <bottom/>
      <diagonal/>
    </border>
    <border>
      <left style="thin">
        <color theme="9" tint="0.59996337778862885"/>
      </left>
      <right/>
      <top/>
      <bottom style="thin">
        <color theme="9" tint="0.59996337778862885"/>
      </bottom>
      <diagonal/>
    </border>
    <border>
      <left/>
      <right/>
      <top/>
      <bottom style="thin">
        <color theme="9" tint="0.59996337778862885"/>
      </bottom>
      <diagonal/>
    </border>
    <border>
      <left/>
      <right style="thin">
        <color theme="9" tint="0.59996337778862885"/>
      </right>
      <top/>
      <bottom style="thin">
        <color theme="9" tint="0.59996337778862885"/>
      </bottom>
      <diagonal/>
    </border>
    <border>
      <left style="thin">
        <color theme="9" tint="0.59996337778862885"/>
      </left>
      <right/>
      <top/>
      <bottom/>
      <diagonal/>
    </border>
    <border>
      <left/>
      <right style="thin">
        <color theme="9" tint="0.59996337778862885"/>
      </right>
      <top/>
      <bottom/>
      <diagonal/>
    </border>
    <border>
      <left style="thin">
        <color theme="9" tint="0.59996337778862885"/>
      </left>
      <right style="thin">
        <color theme="9" tint="0.59996337778862885"/>
      </right>
      <top style="thin">
        <color rgb="FFCCEFF6"/>
      </top>
      <bottom style="thin">
        <color theme="9" tint="0.59996337778862885"/>
      </bottom>
      <diagonal/>
    </border>
    <border>
      <left style="medium">
        <color rgb="FF14506E"/>
      </left>
      <right/>
      <top style="medium">
        <color rgb="FF14506E"/>
      </top>
      <bottom/>
      <diagonal/>
    </border>
    <border>
      <left style="thin">
        <color theme="9" tint="0.59996337778862885"/>
      </left>
      <right/>
      <top style="thin">
        <color rgb="FFCCEFF6"/>
      </top>
      <bottom style="thin">
        <color rgb="FFCCEFF6"/>
      </bottom>
      <diagonal/>
    </border>
    <border>
      <left/>
      <right style="thin">
        <color rgb="FFCCEFF6"/>
      </right>
      <top style="thin">
        <color rgb="FFCCEFF6"/>
      </top>
      <bottom style="thin">
        <color rgb="FFCCEFF6"/>
      </bottom>
      <diagonal/>
    </border>
    <border>
      <left style="thin">
        <color theme="9" tint="0.59996337778862885"/>
      </left>
      <right/>
      <top style="thin">
        <color rgb="FFCCEFF6"/>
      </top>
      <bottom style="thin">
        <color theme="9" tint="0.59996337778862885"/>
      </bottom>
      <diagonal/>
    </border>
    <border>
      <left/>
      <right style="thin">
        <color rgb="FFCCEFF6"/>
      </right>
      <top style="thin">
        <color rgb="FFCCEFF6"/>
      </top>
      <bottom style="thin">
        <color theme="9" tint="0.59996337778862885"/>
      </bottom>
      <diagonal/>
    </border>
    <border>
      <left/>
      <right style="thin">
        <color rgb="FFCCEFF6"/>
      </right>
      <top/>
      <bottom/>
      <diagonal/>
    </border>
    <border>
      <left/>
      <right style="thin">
        <color rgb="FFCCEFF6"/>
      </right>
      <top/>
      <bottom style="thin">
        <color rgb="FFCCEFF6"/>
      </bottom>
      <diagonal/>
    </border>
    <border>
      <left style="thin">
        <color rgb="FFBFBFBF"/>
      </left>
      <right style="thin">
        <color rgb="FFBFBFBF"/>
      </right>
      <top style="thin">
        <color rgb="FFBFBFBF"/>
      </top>
      <bottom style="thin">
        <color rgb="FFBFBFBF"/>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7">
    <xf numFmtId="0" fontId="0" fillId="0" borderId="0"/>
    <xf numFmtId="0" fontId="3" fillId="0" borderId="0"/>
    <xf numFmtId="9" fontId="3" fillId="0" borderId="0" applyFont="0" applyFill="0" applyBorder="0" applyAlignment="0" applyProtection="0"/>
    <xf numFmtId="44" fontId="3" fillId="0" borderId="0" applyFont="0" applyFill="0" applyBorder="0" applyAlignment="0" applyProtection="0"/>
    <xf numFmtId="0" fontId="2" fillId="0" borderId="0"/>
    <xf numFmtId="0" fontId="4" fillId="0" borderId="0"/>
    <xf numFmtId="0" fontId="1" fillId="0" borderId="0"/>
  </cellStyleXfs>
  <cellXfs count="347">
    <xf numFmtId="0" fontId="0" fillId="0" borderId="0" xfId="0"/>
    <xf numFmtId="0" fontId="3" fillId="0" borderId="0" xfId="1"/>
    <xf numFmtId="166" fontId="4" fillId="3" borderId="2" xfId="1" applyNumberFormat="1" applyFont="1" applyFill="1" applyBorder="1" applyAlignment="1" applyProtection="1">
      <alignment vertical="center"/>
      <protection hidden="1"/>
    </xf>
    <xf numFmtId="0" fontId="4" fillId="0" borderId="0" xfId="1" applyFont="1" applyAlignment="1">
      <alignment vertical="center"/>
    </xf>
    <xf numFmtId="166" fontId="4" fillId="3" borderId="0" xfId="1" applyNumberFormat="1" applyFont="1" applyFill="1" applyProtection="1">
      <protection hidden="1"/>
    </xf>
    <xf numFmtId="166" fontId="4" fillId="3" borderId="5" xfId="1" applyNumberFormat="1" applyFont="1" applyFill="1" applyBorder="1" applyProtection="1">
      <protection hidden="1"/>
    </xf>
    <xf numFmtId="0" fontId="4" fillId="0" borderId="0" xfId="1" applyFont="1"/>
    <xf numFmtId="0" fontId="17" fillId="0" borderId="0" xfId="1" applyFont="1"/>
    <xf numFmtId="0" fontId="19" fillId="8" borderId="10" xfId="1" applyFont="1" applyFill="1" applyBorder="1" applyAlignment="1">
      <alignment horizontal="left" vertical="center" indent="1"/>
    </xf>
    <xf numFmtId="0" fontId="4" fillId="9" borderId="0" xfId="1" applyFont="1" applyFill="1" applyAlignment="1" applyProtection="1">
      <alignment vertical="center" wrapText="1"/>
      <protection locked="0"/>
    </xf>
    <xf numFmtId="0" fontId="4" fillId="9" borderId="16" xfId="1" applyFont="1" applyFill="1" applyBorder="1" applyAlignment="1" applyProtection="1">
      <alignment horizontal="left" vertical="center" indent="1"/>
      <protection locked="0"/>
    </xf>
    <xf numFmtId="0" fontId="4" fillId="9" borderId="0" xfId="1" applyFont="1" applyFill="1"/>
    <xf numFmtId="0" fontId="4" fillId="9" borderId="0" xfId="1" applyFont="1" applyFill="1" applyAlignment="1">
      <alignment horizontal="left" indent="1"/>
    </xf>
    <xf numFmtId="164" fontId="4" fillId="9" borderId="21" xfId="1" applyNumberFormat="1" applyFont="1" applyFill="1" applyBorder="1" applyAlignment="1" applyProtection="1">
      <alignment horizontal="left" vertical="center" indent="1"/>
      <protection locked="0"/>
    </xf>
    <xf numFmtId="0" fontId="4" fillId="9" borderId="0" xfId="1" applyFont="1" applyFill="1" applyAlignment="1">
      <alignment vertical="center"/>
    </xf>
    <xf numFmtId="0" fontId="4" fillId="9" borderId="0" xfId="1" applyFont="1" applyFill="1" applyAlignment="1">
      <alignment horizontal="left" vertical="center"/>
    </xf>
    <xf numFmtId="164" fontId="4" fillId="9" borderId="24" xfId="1" applyNumberFormat="1" applyFont="1" applyFill="1" applyBorder="1" applyAlignment="1" applyProtection="1">
      <alignment horizontal="left" vertical="center" indent="1"/>
      <protection locked="0"/>
    </xf>
    <xf numFmtId="164" fontId="4" fillId="9" borderId="25" xfId="1" applyNumberFormat="1" applyFont="1" applyFill="1" applyBorder="1" applyAlignment="1" applyProtection="1">
      <alignment horizontal="left" vertical="center" indent="1"/>
      <protection locked="0"/>
    </xf>
    <xf numFmtId="0" fontId="4" fillId="9" borderId="0" xfId="1" applyFont="1" applyFill="1" applyAlignment="1">
      <alignment vertical="top"/>
    </xf>
    <xf numFmtId="0" fontId="4" fillId="9" borderId="0" xfId="1" applyFont="1" applyFill="1" applyAlignment="1">
      <alignment horizontal="left" vertical="top"/>
    </xf>
    <xf numFmtId="0" fontId="21" fillId="10" borderId="0" xfId="1" applyFont="1" applyFill="1"/>
    <xf numFmtId="0" fontId="3" fillId="0" borderId="0" xfId="1" applyAlignment="1">
      <alignment horizontal="center" vertical="center"/>
    </xf>
    <xf numFmtId="167" fontId="5" fillId="11" borderId="30" xfId="1" applyNumberFormat="1" applyFont="1" applyFill="1" applyBorder="1" applyAlignment="1">
      <alignment horizontal="center" vertical="center"/>
    </xf>
    <xf numFmtId="167" fontId="5" fillId="11" borderId="0" xfId="1" applyNumberFormat="1" applyFont="1" applyFill="1" applyAlignment="1">
      <alignment horizontal="center" vertical="center"/>
    </xf>
    <xf numFmtId="0" fontId="5" fillId="11" borderId="33" xfId="1" applyFont="1" applyFill="1" applyBorder="1" applyAlignment="1">
      <alignment horizontal="center" vertical="center" wrapText="1"/>
    </xf>
    <xf numFmtId="0" fontId="5" fillId="11" borderId="0" xfId="1" applyFont="1" applyFill="1" applyAlignment="1">
      <alignment horizontal="left" vertical="center" wrapText="1" indent="1"/>
    </xf>
    <xf numFmtId="0" fontId="5" fillId="11" borderId="0" xfId="1" applyFont="1" applyFill="1" applyAlignment="1">
      <alignment horizontal="center" vertical="center" wrapText="1"/>
    </xf>
    <xf numFmtId="9" fontId="5" fillId="11" borderId="0" xfId="1" applyNumberFormat="1" applyFont="1" applyFill="1" applyAlignment="1">
      <alignment horizontal="center" vertical="center"/>
    </xf>
    <xf numFmtId="0" fontId="4" fillId="0" borderId="0" xfId="1" applyFont="1" applyAlignment="1">
      <alignment horizontal="center"/>
    </xf>
    <xf numFmtId="0" fontId="4" fillId="10" borderId="0" xfId="1" applyFont="1" applyFill="1"/>
    <xf numFmtId="0" fontId="4" fillId="14" borderId="0" xfId="1" applyFont="1" applyFill="1"/>
    <xf numFmtId="0" fontId="4" fillId="15" borderId="0" xfId="1" applyFont="1" applyFill="1"/>
    <xf numFmtId="0" fontId="4" fillId="14" borderId="0" xfId="1" applyFont="1" applyFill="1" applyAlignment="1">
      <alignment horizontal="center"/>
    </xf>
    <xf numFmtId="0" fontId="22" fillId="12" borderId="36" xfId="1" applyFont="1" applyFill="1" applyBorder="1" applyAlignment="1" applyProtection="1">
      <alignment horizontal="left" vertical="center" indent="1"/>
      <protection locked="0"/>
    </xf>
    <xf numFmtId="0" fontId="22" fillId="12" borderId="37" xfId="1" applyFont="1" applyFill="1" applyBorder="1" applyAlignment="1" applyProtection="1">
      <alignment vertical="center"/>
      <protection locked="0"/>
    </xf>
    <xf numFmtId="0" fontId="22" fillId="12" borderId="37" xfId="1" applyFont="1" applyFill="1" applyBorder="1" applyAlignment="1" applyProtection="1">
      <alignment horizontal="center" vertical="center"/>
      <protection locked="0"/>
    </xf>
    <xf numFmtId="9" fontId="22" fillId="12" borderId="37" xfId="1" applyNumberFormat="1" applyFont="1" applyFill="1" applyBorder="1" applyAlignment="1" applyProtection="1">
      <alignment horizontal="center" vertical="center"/>
      <protection locked="0"/>
    </xf>
    <xf numFmtId="0" fontId="22" fillId="12" borderId="37" xfId="1" applyFont="1" applyFill="1" applyBorder="1" applyAlignment="1">
      <alignment vertical="center"/>
    </xf>
    <xf numFmtId="0" fontId="22" fillId="12" borderId="38" xfId="1" applyFont="1" applyFill="1" applyBorder="1" applyAlignment="1">
      <alignment vertical="center"/>
    </xf>
    <xf numFmtId="0" fontId="22" fillId="12" borderId="39" xfId="1" applyFont="1" applyFill="1" applyBorder="1" applyAlignment="1">
      <alignment vertical="center"/>
    </xf>
    <xf numFmtId="0" fontId="22" fillId="13" borderId="36" xfId="1" applyFont="1" applyFill="1" applyBorder="1" applyAlignment="1" applyProtection="1">
      <alignment horizontal="left" vertical="center" indent="1"/>
      <protection locked="0"/>
    </xf>
    <xf numFmtId="0" fontId="22" fillId="13" borderId="37" xfId="1" applyFont="1" applyFill="1" applyBorder="1" applyAlignment="1" applyProtection="1">
      <alignment vertical="center"/>
      <protection locked="0"/>
    </xf>
    <xf numFmtId="5" fontId="22" fillId="13" borderId="37" xfId="3" applyNumberFormat="1" applyFont="1" applyFill="1" applyBorder="1" applyAlignment="1" applyProtection="1">
      <alignment horizontal="center" vertical="center"/>
      <protection locked="0"/>
    </xf>
    <xf numFmtId="9" fontId="22" fillId="13" borderId="37" xfId="1" applyNumberFormat="1" applyFont="1" applyFill="1" applyBorder="1" applyAlignment="1" applyProtection="1">
      <alignment horizontal="center" vertical="center"/>
      <protection locked="0"/>
    </xf>
    <xf numFmtId="0" fontId="22" fillId="13" borderId="37" xfId="1" applyFont="1" applyFill="1" applyBorder="1" applyAlignment="1">
      <alignment vertical="center"/>
    </xf>
    <xf numFmtId="0" fontId="22" fillId="13" borderId="38" xfId="1" applyFont="1" applyFill="1" applyBorder="1" applyAlignment="1">
      <alignment vertical="center"/>
    </xf>
    <xf numFmtId="0" fontId="22" fillId="13" borderId="39" xfId="1" applyFont="1" applyFill="1" applyBorder="1" applyAlignment="1">
      <alignment vertical="center"/>
    </xf>
    <xf numFmtId="5" fontId="22" fillId="12" borderId="37" xfId="3" applyNumberFormat="1" applyFont="1" applyFill="1" applyBorder="1" applyAlignment="1" applyProtection="1">
      <alignment horizontal="center" vertical="center"/>
      <protection locked="0"/>
    </xf>
    <xf numFmtId="0" fontId="22" fillId="13" borderId="40" xfId="1" applyFont="1" applyFill="1" applyBorder="1" applyAlignment="1" applyProtection="1">
      <alignment horizontal="left" vertical="center" indent="1"/>
      <protection locked="0"/>
    </xf>
    <xf numFmtId="0" fontId="22" fillId="13" borderId="41" xfId="1" applyFont="1" applyFill="1" applyBorder="1" applyAlignment="1" applyProtection="1">
      <alignment vertical="center"/>
      <protection locked="0"/>
    </xf>
    <xf numFmtId="5" fontId="22" fillId="13" borderId="41" xfId="3" applyNumberFormat="1" applyFont="1" applyFill="1" applyBorder="1" applyAlignment="1" applyProtection="1">
      <alignment horizontal="center" vertical="center"/>
      <protection locked="0"/>
    </xf>
    <xf numFmtId="9" fontId="22" fillId="13" borderId="41" xfId="1" applyNumberFormat="1" applyFont="1" applyFill="1" applyBorder="1" applyAlignment="1" applyProtection="1">
      <alignment horizontal="center" vertical="center"/>
      <protection locked="0"/>
    </xf>
    <xf numFmtId="0" fontId="22" fillId="13" borderId="41" xfId="1" applyFont="1" applyFill="1" applyBorder="1" applyAlignment="1">
      <alignment vertical="center"/>
    </xf>
    <xf numFmtId="0" fontId="22" fillId="13" borderId="42" xfId="1" applyFont="1" applyFill="1" applyBorder="1" applyAlignment="1">
      <alignment vertical="center"/>
    </xf>
    <xf numFmtId="0" fontId="22" fillId="13" borderId="43" xfId="1" applyFont="1" applyFill="1" applyBorder="1" applyAlignment="1">
      <alignment vertical="center"/>
    </xf>
    <xf numFmtId="0" fontId="23" fillId="12" borderId="37" xfId="1" applyFont="1" applyFill="1" applyBorder="1" applyAlignment="1" applyProtection="1">
      <alignment vertical="center"/>
      <protection locked="0"/>
    </xf>
    <xf numFmtId="0" fontId="0" fillId="13" borderId="0" xfId="0" applyFill="1"/>
    <xf numFmtId="0" fontId="6" fillId="13" borderId="0" xfId="0" applyFont="1" applyFill="1" applyAlignment="1">
      <alignment horizontal="left" vertical="center"/>
    </xf>
    <xf numFmtId="0" fontId="0" fillId="0" borderId="0" xfId="0" applyAlignment="1">
      <alignment horizontal="left" indent="1"/>
    </xf>
    <xf numFmtId="0" fontId="6" fillId="13" borderId="0" xfId="0" applyFont="1" applyFill="1" applyAlignment="1">
      <alignment horizontal="left" vertical="center" indent="1"/>
    </xf>
    <xf numFmtId="0" fontId="30" fillId="12" borderId="46" xfId="0" applyFont="1" applyFill="1" applyBorder="1" applyAlignment="1">
      <alignment horizontal="center" vertical="center"/>
    </xf>
    <xf numFmtId="0" fontId="0" fillId="13" borderId="0" xfId="0" applyFill="1" applyAlignment="1">
      <alignment vertical="center"/>
    </xf>
    <xf numFmtId="0" fontId="0" fillId="0" borderId="0" xfId="0" applyAlignment="1">
      <alignment vertical="center"/>
    </xf>
    <xf numFmtId="0" fontId="43" fillId="13" borderId="53" xfId="0" applyFont="1" applyFill="1" applyBorder="1" applyAlignment="1">
      <alignment horizontal="center" vertical="center"/>
    </xf>
    <xf numFmtId="0" fontId="43" fillId="12" borderId="53" xfId="0" applyFont="1" applyFill="1" applyBorder="1" applyAlignment="1">
      <alignment horizontal="center" vertical="center"/>
    </xf>
    <xf numFmtId="0" fontId="43" fillId="13" borderId="55" xfId="0" applyFont="1" applyFill="1" applyBorder="1" applyAlignment="1">
      <alignment horizontal="center" vertical="center"/>
    </xf>
    <xf numFmtId="0" fontId="31" fillId="13" borderId="56" xfId="0" applyFont="1" applyFill="1" applyBorder="1" applyAlignment="1">
      <alignment horizontal="center" vertical="center"/>
    </xf>
    <xf numFmtId="0" fontId="43" fillId="13" borderId="58" xfId="0" applyFont="1" applyFill="1" applyBorder="1" applyAlignment="1">
      <alignment horizontal="center" vertical="center"/>
    </xf>
    <xf numFmtId="0" fontId="29" fillId="13" borderId="59" xfId="0" applyFont="1" applyFill="1" applyBorder="1" applyAlignment="1">
      <alignment horizontal="center" vertical="center"/>
    </xf>
    <xf numFmtId="0" fontId="38" fillId="19" borderId="64" xfId="0" applyFont="1" applyFill="1" applyBorder="1" applyAlignment="1">
      <alignment horizontal="center" vertical="center"/>
    </xf>
    <xf numFmtId="0" fontId="26" fillId="19" borderId="65" xfId="0" applyFont="1" applyFill="1" applyBorder="1" applyAlignment="1">
      <alignment horizontal="center" vertical="center"/>
    </xf>
    <xf numFmtId="0" fontId="26" fillId="19" borderId="66" xfId="0" applyFont="1" applyFill="1" applyBorder="1" applyAlignment="1">
      <alignment horizontal="center" vertical="center"/>
    </xf>
    <xf numFmtId="0" fontId="26" fillId="11" borderId="50" xfId="0" applyFont="1" applyFill="1" applyBorder="1" applyAlignment="1">
      <alignment horizontal="center" vertical="center"/>
    </xf>
    <xf numFmtId="0" fontId="26" fillId="11" borderId="51" xfId="0" applyFont="1" applyFill="1" applyBorder="1" applyAlignment="1">
      <alignment horizontal="center" vertical="center" wrapText="1"/>
    </xf>
    <xf numFmtId="0" fontId="26" fillId="11" borderId="52" xfId="0" applyFont="1" applyFill="1" applyBorder="1" applyAlignment="1">
      <alignment horizontal="center" vertical="center" wrapText="1"/>
    </xf>
    <xf numFmtId="0" fontId="26" fillId="11" borderId="51" xfId="0" applyFont="1" applyFill="1" applyBorder="1" applyAlignment="1">
      <alignment horizontal="center" vertical="center"/>
    </xf>
    <xf numFmtId="0" fontId="26" fillId="11" borderId="51" xfId="0" applyFont="1" applyFill="1" applyBorder="1" applyAlignment="1">
      <alignment horizontal="center" vertical="center" indent="1"/>
    </xf>
    <xf numFmtId="0" fontId="26" fillId="11" borderId="52" xfId="0" applyFont="1" applyFill="1" applyBorder="1" applyAlignment="1">
      <alignment horizontal="center" vertical="center"/>
    </xf>
    <xf numFmtId="0" fontId="26" fillId="11" borderId="52" xfId="0" applyFont="1" applyFill="1" applyBorder="1" applyAlignment="1">
      <alignment horizontal="left" vertical="center" indent="1"/>
    </xf>
    <xf numFmtId="0" fontId="28" fillId="4" borderId="55" xfId="0" applyFont="1" applyFill="1" applyBorder="1" applyAlignment="1">
      <alignment horizontal="center" vertical="center"/>
    </xf>
    <xf numFmtId="0" fontId="28" fillId="4" borderId="56" xfId="0" applyFont="1" applyFill="1" applyBorder="1" applyAlignment="1">
      <alignment horizontal="center" vertical="center"/>
    </xf>
    <xf numFmtId="168" fontId="28" fillId="4" borderId="56" xfId="0" applyNumberFormat="1" applyFont="1" applyFill="1" applyBorder="1" applyAlignment="1">
      <alignment horizontal="center" vertical="center"/>
    </xf>
    <xf numFmtId="169" fontId="28" fillId="4" borderId="56" xfId="0" applyNumberFormat="1" applyFont="1" applyFill="1" applyBorder="1" applyAlignment="1">
      <alignment horizontal="center" vertical="center"/>
    </xf>
    <xf numFmtId="0" fontId="28" fillId="4" borderId="57" xfId="0" applyFont="1" applyFill="1" applyBorder="1" applyAlignment="1">
      <alignment horizontal="left" vertical="center" indent="1"/>
    </xf>
    <xf numFmtId="164" fontId="5" fillId="11" borderId="0" xfId="1" applyNumberFormat="1" applyFont="1" applyFill="1" applyAlignment="1">
      <alignment horizontal="center" vertical="center"/>
    </xf>
    <xf numFmtId="0" fontId="42" fillId="3" borderId="46" xfId="0" applyFont="1" applyFill="1" applyBorder="1" applyAlignment="1">
      <alignment horizontal="left" vertical="center" wrapText="1" indent="1"/>
    </xf>
    <xf numFmtId="0" fontId="42" fillId="3" borderId="56" xfId="0" applyFont="1" applyFill="1" applyBorder="1" applyAlignment="1">
      <alignment horizontal="left" vertical="center" wrapText="1" indent="1"/>
    </xf>
    <xf numFmtId="0" fontId="46" fillId="3" borderId="46" xfId="0" applyFont="1" applyFill="1" applyBorder="1" applyAlignment="1">
      <alignment horizontal="left" vertical="center" indent="1"/>
    </xf>
    <xf numFmtId="0" fontId="39" fillId="13" borderId="59" xfId="0" applyFont="1" applyFill="1" applyBorder="1" applyAlignment="1">
      <alignment horizontal="left" vertical="center" indent="1"/>
    </xf>
    <xf numFmtId="0" fontId="39" fillId="12" borderId="46" xfId="0" applyFont="1" applyFill="1" applyBorder="1" applyAlignment="1">
      <alignment horizontal="left" vertical="center" indent="1"/>
    </xf>
    <xf numFmtId="0" fontId="39" fillId="13" borderId="46" xfId="0" applyFont="1" applyFill="1" applyBorder="1" applyAlignment="1">
      <alignment horizontal="left" vertical="center" indent="1"/>
    </xf>
    <xf numFmtId="0" fontId="39" fillId="13" borderId="56" xfId="0" applyFont="1" applyFill="1" applyBorder="1" applyAlignment="1">
      <alignment horizontal="left" vertical="center" indent="1"/>
    </xf>
    <xf numFmtId="0" fontId="35" fillId="11" borderId="62" xfId="0" applyFont="1" applyFill="1" applyBorder="1" applyAlignment="1">
      <alignment horizontal="left" vertical="center" indent="1"/>
    </xf>
    <xf numFmtId="0" fontId="46" fillId="3" borderId="46" xfId="0" applyFont="1" applyFill="1" applyBorder="1" applyAlignment="1">
      <alignment horizontal="left" vertical="center"/>
    </xf>
    <xf numFmtId="0" fontId="35" fillId="11" borderId="63" xfId="0" applyFont="1" applyFill="1" applyBorder="1" applyAlignment="1">
      <alignment vertical="center"/>
    </xf>
    <xf numFmtId="0" fontId="29" fillId="13" borderId="76" xfId="0" applyFont="1" applyFill="1" applyBorder="1" applyAlignment="1">
      <alignment horizontal="center" vertical="center"/>
    </xf>
    <xf numFmtId="0" fontId="30" fillId="12" borderId="72" xfId="0" applyFont="1" applyFill="1" applyBorder="1" applyAlignment="1">
      <alignment horizontal="center" vertical="center"/>
    </xf>
    <xf numFmtId="0" fontId="31" fillId="13" borderId="74" xfId="0" applyFont="1" applyFill="1" applyBorder="1" applyAlignment="1">
      <alignment horizontal="center" vertical="center"/>
    </xf>
    <xf numFmtId="0" fontId="6" fillId="23" borderId="0" xfId="0" applyFont="1" applyFill="1" applyAlignment="1">
      <alignment vertical="center"/>
    </xf>
    <xf numFmtId="0" fontId="19" fillId="8" borderId="7" xfId="1" applyFont="1" applyFill="1" applyBorder="1" applyAlignment="1">
      <alignment horizontal="left" vertical="center" indent="2"/>
    </xf>
    <xf numFmtId="0" fontId="19" fillId="8" borderId="15" xfId="1" applyFont="1" applyFill="1" applyBorder="1" applyAlignment="1">
      <alignment horizontal="left" vertical="center" indent="2"/>
    </xf>
    <xf numFmtId="0" fontId="19" fillId="8" borderId="20" xfId="1" applyFont="1" applyFill="1" applyBorder="1" applyAlignment="1">
      <alignment horizontal="left" vertical="center" indent="1"/>
    </xf>
    <xf numFmtId="0" fontId="19" fillId="8" borderId="23" xfId="1" applyFont="1" applyFill="1" applyBorder="1" applyAlignment="1">
      <alignment horizontal="left" vertical="center" indent="2"/>
    </xf>
    <xf numFmtId="0" fontId="19" fillId="8" borderId="24" xfId="1" applyFont="1" applyFill="1" applyBorder="1" applyAlignment="1">
      <alignment horizontal="left" vertical="center" indent="1"/>
    </xf>
    <xf numFmtId="164" fontId="22" fillId="12" borderId="37" xfId="1" applyNumberFormat="1" applyFont="1" applyFill="1" applyBorder="1" applyAlignment="1" applyProtection="1">
      <alignment horizontal="center" vertical="center"/>
      <protection locked="0"/>
    </xf>
    <xf numFmtId="164" fontId="22" fillId="13" borderId="37" xfId="1" applyNumberFormat="1" applyFont="1" applyFill="1" applyBorder="1" applyAlignment="1" applyProtection="1">
      <alignment horizontal="center" vertical="center"/>
      <protection locked="0"/>
    </xf>
    <xf numFmtId="164" fontId="22" fillId="13" borderId="41" xfId="1" applyNumberFormat="1" applyFont="1" applyFill="1" applyBorder="1" applyAlignment="1" applyProtection="1">
      <alignment horizontal="center" vertical="center"/>
      <protection locked="0"/>
    </xf>
    <xf numFmtId="9" fontId="33" fillId="13" borderId="46" xfId="0" applyNumberFormat="1" applyFont="1" applyFill="1" applyBorder="1" applyAlignment="1" applyProtection="1">
      <alignment horizontal="left" vertical="center" wrapText="1" indent="1"/>
      <protection locked="0"/>
    </xf>
    <xf numFmtId="0" fontId="33" fillId="13" borderId="46" xfId="0" applyFont="1" applyFill="1" applyBorder="1" applyAlignment="1" applyProtection="1">
      <alignment horizontal="left" vertical="center" wrapText="1" indent="1"/>
      <protection locked="0"/>
    </xf>
    <xf numFmtId="170" fontId="33" fillId="13" borderId="46" xfId="0" applyNumberFormat="1" applyFont="1" applyFill="1" applyBorder="1" applyAlignment="1" applyProtection="1">
      <alignment horizontal="left" vertical="center" wrapText="1" indent="1"/>
      <protection locked="0"/>
    </xf>
    <xf numFmtId="0" fontId="33" fillId="13" borderId="56" xfId="0" applyFont="1" applyFill="1" applyBorder="1" applyAlignment="1" applyProtection="1">
      <alignment horizontal="left" vertical="center" wrapText="1" indent="1"/>
      <protection locked="0"/>
    </xf>
    <xf numFmtId="0" fontId="33" fillId="13" borderId="54" xfId="0" applyFont="1" applyFill="1" applyBorder="1" applyAlignment="1" applyProtection="1">
      <alignment horizontal="left" vertical="center" wrapText="1" indent="1"/>
      <protection locked="0"/>
    </xf>
    <xf numFmtId="170" fontId="33" fillId="13" borderId="54" xfId="0" applyNumberFormat="1" applyFont="1" applyFill="1" applyBorder="1" applyAlignment="1" applyProtection="1">
      <alignment horizontal="left" vertical="center" wrapText="1" indent="1"/>
      <protection locked="0"/>
    </xf>
    <xf numFmtId="0" fontId="33" fillId="13" borderId="57" xfId="0" applyFont="1" applyFill="1" applyBorder="1" applyAlignment="1" applyProtection="1">
      <alignment horizontal="left" vertical="center" wrapText="1" indent="1"/>
      <protection locked="0"/>
    </xf>
    <xf numFmtId="0" fontId="39" fillId="13" borderId="60" xfId="0" applyFont="1" applyFill="1" applyBorder="1" applyAlignment="1" applyProtection="1">
      <alignment horizontal="center" vertical="center"/>
      <protection locked="0"/>
    </xf>
    <xf numFmtId="0" fontId="39" fillId="12" borderId="54" xfId="0" applyFont="1" applyFill="1" applyBorder="1" applyAlignment="1" applyProtection="1">
      <alignment horizontal="center" vertical="center"/>
      <protection locked="0"/>
    </xf>
    <xf numFmtId="0" fontId="39" fillId="13" borderId="57" xfId="0" applyFont="1" applyFill="1" applyBorder="1" applyAlignment="1" applyProtection="1">
      <alignment horizontal="center" vertical="center"/>
      <protection locked="0"/>
    </xf>
    <xf numFmtId="170" fontId="39" fillId="13" borderId="59" xfId="0" applyNumberFormat="1" applyFont="1" applyFill="1" applyBorder="1" applyAlignment="1" applyProtection="1">
      <alignment horizontal="center" vertical="center"/>
      <protection locked="0"/>
    </xf>
    <xf numFmtId="170" fontId="40" fillId="13" borderId="59" xfId="0" applyNumberFormat="1" applyFont="1" applyFill="1" applyBorder="1" applyAlignment="1" applyProtection="1">
      <alignment horizontal="center" vertical="center"/>
      <protection locked="0"/>
    </xf>
    <xf numFmtId="170" fontId="39" fillId="12" borderId="46" xfId="0" applyNumberFormat="1" applyFont="1" applyFill="1" applyBorder="1" applyAlignment="1" applyProtection="1">
      <alignment horizontal="center" vertical="center"/>
      <protection locked="0"/>
    </xf>
    <xf numFmtId="170" fontId="40" fillId="12" borderId="46" xfId="0" applyNumberFormat="1" applyFont="1" applyFill="1" applyBorder="1" applyAlignment="1" applyProtection="1">
      <alignment horizontal="center" vertical="center"/>
      <protection locked="0"/>
    </xf>
    <xf numFmtId="170" fontId="39" fillId="13" borderId="46" xfId="0" applyNumberFormat="1" applyFont="1" applyFill="1" applyBorder="1" applyAlignment="1" applyProtection="1">
      <alignment horizontal="center" vertical="center"/>
      <protection locked="0"/>
    </xf>
    <xf numFmtId="170" fontId="40" fillId="13" borderId="46" xfId="0" applyNumberFormat="1" applyFont="1" applyFill="1" applyBorder="1" applyAlignment="1" applyProtection="1">
      <alignment horizontal="center" vertical="center"/>
      <protection locked="0"/>
    </xf>
    <xf numFmtId="170" fontId="39" fillId="13" borderId="56" xfId="0" applyNumberFormat="1" applyFont="1" applyFill="1" applyBorder="1" applyAlignment="1" applyProtection="1">
      <alignment horizontal="center" vertical="center"/>
      <protection locked="0"/>
    </xf>
    <xf numFmtId="170" fontId="40" fillId="13" borderId="56" xfId="0" applyNumberFormat="1" applyFont="1" applyFill="1" applyBorder="1" applyAlignment="1" applyProtection="1">
      <alignment horizontal="center" vertical="center"/>
      <protection locked="0"/>
    </xf>
    <xf numFmtId="0" fontId="47" fillId="13" borderId="46" xfId="0" applyFont="1" applyFill="1" applyBorder="1" applyAlignment="1" applyProtection="1">
      <alignment horizontal="left" vertical="center" indent="1"/>
      <protection locked="0"/>
    </xf>
    <xf numFmtId="0" fontId="0" fillId="0" borderId="0" xfId="0" applyAlignment="1" applyProtection="1">
      <alignment horizontal="left" indent="1"/>
      <protection locked="0"/>
    </xf>
    <xf numFmtId="0" fontId="0" fillId="0" borderId="0" xfId="0" applyProtection="1">
      <protection locked="0"/>
    </xf>
    <xf numFmtId="171" fontId="47" fillId="13" borderId="46" xfId="0" applyNumberFormat="1" applyFont="1" applyFill="1" applyBorder="1" applyAlignment="1" applyProtection="1">
      <alignment horizontal="left" vertical="center" indent="1"/>
      <protection locked="0"/>
    </xf>
    <xf numFmtId="170" fontId="47" fillId="13" borderId="46" xfId="0" applyNumberFormat="1" applyFont="1" applyFill="1" applyBorder="1" applyAlignment="1" applyProtection="1">
      <alignment horizontal="left" vertical="center" indent="1"/>
      <protection locked="0"/>
    </xf>
    <xf numFmtId="0" fontId="32" fillId="13" borderId="53" xfId="0" applyFont="1" applyFill="1" applyBorder="1" applyAlignment="1" applyProtection="1">
      <alignment horizontal="center" vertical="center"/>
      <protection locked="0"/>
    </xf>
    <xf numFmtId="0" fontId="27" fillId="13" borderId="46" xfId="0" applyFont="1" applyFill="1" applyBorder="1" applyAlignment="1" applyProtection="1">
      <alignment horizontal="left" vertical="center"/>
      <protection locked="0"/>
    </xf>
    <xf numFmtId="168" fontId="27" fillId="13" borderId="46" xfId="0" applyNumberFormat="1" applyFont="1" applyFill="1" applyBorder="1" applyAlignment="1" applyProtection="1">
      <alignment horizontal="center" vertical="center"/>
      <protection locked="0"/>
    </xf>
    <xf numFmtId="169" fontId="29" fillId="16" borderId="46" xfId="0" applyNumberFormat="1" applyFont="1" applyFill="1" applyBorder="1" applyAlignment="1" applyProtection="1">
      <alignment horizontal="center" vertical="center"/>
      <protection locked="0"/>
    </xf>
    <xf numFmtId="0" fontId="27" fillId="13" borderId="54" xfId="0" applyFont="1" applyFill="1" applyBorder="1" applyAlignment="1" applyProtection="1">
      <alignment horizontal="left" vertical="center" wrapText="1" indent="1"/>
      <protection locked="0"/>
    </xf>
    <xf numFmtId="0" fontId="32" fillId="12" borderId="53" xfId="0" applyFont="1" applyFill="1" applyBorder="1" applyAlignment="1" applyProtection="1">
      <alignment horizontal="center" vertical="center"/>
      <protection locked="0"/>
    </xf>
    <xf numFmtId="0" fontId="27" fillId="12" borderId="46" xfId="0" applyFont="1" applyFill="1" applyBorder="1" applyAlignment="1" applyProtection="1">
      <alignment horizontal="left" vertical="center"/>
      <protection locked="0"/>
    </xf>
    <xf numFmtId="168" fontId="27" fillId="12" borderId="46" xfId="0" applyNumberFormat="1" applyFont="1" applyFill="1" applyBorder="1" applyAlignment="1" applyProtection="1">
      <alignment horizontal="center" vertical="center"/>
      <protection locked="0"/>
    </xf>
    <xf numFmtId="0" fontId="27" fillId="12" borderId="54" xfId="0" applyFont="1" applyFill="1" applyBorder="1" applyAlignment="1" applyProtection="1">
      <alignment horizontal="left" vertical="center" wrapText="1" indent="1"/>
      <protection locked="0"/>
    </xf>
    <xf numFmtId="169" fontId="30" fillId="17" borderId="46" xfId="0" applyNumberFormat="1" applyFont="1" applyFill="1" applyBorder="1" applyAlignment="1" applyProtection="1">
      <alignment horizontal="center" vertical="center"/>
      <protection locked="0"/>
    </xf>
    <xf numFmtId="169" fontId="31" fillId="18" borderId="46" xfId="0" applyNumberFormat="1" applyFont="1" applyFill="1" applyBorder="1" applyAlignment="1" applyProtection="1">
      <alignment horizontal="center" vertical="center"/>
      <protection locked="0"/>
    </xf>
    <xf numFmtId="0" fontId="0" fillId="13" borderId="53" xfId="0" applyFill="1" applyBorder="1" applyAlignment="1" applyProtection="1">
      <alignment vertical="center"/>
      <protection locked="0"/>
    </xf>
    <xf numFmtId="0" fontId="0" fillId="13" borderId="46" xfId="0" applyFill="1" applyBorder="1" applyAlignment="1" applyProtection="1">
      <alignment vertical="center"/>
      <protection locked="0"/>
    </xf>
    <xf numFmtId="0" fontId="0" fillId="13" borderId="54" xfId="0" applyFill="1" applyBorder="1" applyAlignment="1" applyProtection="1">
      <alignment horizontal="left" vertical="center" indent="1"/>
      <protection locked="0"/>
    </xf>
    <xf numFmtId="168" fontId="27" fillId="13" borderId="46" xfId="0" applyNumberFormat="1" applyFont="1" applyFill="1" applyBorder="1" applyAlignment="1">
      <alignment horizontal="center" vertical="center"/>
    </xf>
    <xf numFmtId="169" fontId="27" fillId="13" borderId="46" xfId="0" applyNumberFormat="1" applyFont="1" applyFill="1" applyBorder="1" applyAlignment="1">
      <alignment horizontal="center" vertical="center"/>
    </xf>
    <xf numFmtId="168" fontId="27" fillId="12" borderId="46" xfId="0" applyNumberFormat="1" applyFont="1" applyFill="1" applyBorder="1" applyAlignment="1">
      <alignment horizontal="center" vertical="center"/>
    </xf>
    <xf numFmtId="169" fontId="27" fillId="12" borderId="46" xfId="0" applyNumberFormat="1" applyFont="1" applyFill="1" applyBorder="1" applyAlignment="1">
      <alignment horizontal="center" vertical="center"/>
    </xf>
    <xf numFmtId="0" fontId="39" fillId="13" borderId="53" xfId="0" applyFont="1" applyFill="1" applyBorder="1" applyAlignment="1" applyProtection="1">
      <alignment horizontal="center" vertical="center" wrapText="1"/>
      <protection locked="0"/>
    </xf>
    <xf numFmtId="0" fontId="40" fillId="13" borderId="46" xfId="0" applyFont="1" applyFill="1" applyBorder="1" applyAlignment="1" applyProtection="1">
      <alignment horizontal="left" vertical="center" wrapText="1"/>
      <protection locked="0"/>
    </xf>
    <xf numFmtId="0" fontId="39" fillId="13" borderId="46" xfId="0" applyFont="1" applyFill="1" applyBorder="1" applyAlignment="1" applyProtection="1">
      <alignment horizontal="center" vertical="center" wrapText="1"/>
      <protection locked="0"/>
    </xf>
    <xf numFmtId="0" fontId="40" fillId="13" borderId="46" xfId="0" applyFont="1" applyFill="1" applyBorder="1" applyAlignment="1" applyProtection="1">
      <alignment horizontal="left" vertical="center" wrapText="1" indent="1"/>
      <protection locked="0"/>
    </xf>
    <xf numFmtId="0" fontId="40" fillId="13" borderId="46" xfId="0" applyFont="1" applyFill="1" applyBorder="1" applyAlignment="1" applyProtection="1">
      <alignment horizontal="center" vertical="center" wrapText="1"/>
      <protection locked="0"/>
    </xf>
    <xf numFmtId="0" fontId="39" fillId="13" borderId="54" xfId="0" applyFont="1" applyFill="1" applyBorder="1" applyAlignment="1" applyProtection="1">
      <alignment horizontal="center" vertical="center" wrapText="1"/>
      <protection locked="0"/>
    </xf>
    <xf numFmtId="0" fontId="39" fillId="12" borderId="53" xfId="0" applyFont="1" applyFill="1" applyBorder="1" applyAlignment="1" applyProtection="1">
      <alignment horizontal="center" vertical="center" wrapText="1"/>
      <protection locked="0"/>
    </xf>
    <xf numFmtId="0" fontId="40" fillId="12" borderId="46" xfId="0" applyFont="1" applyFill="1" applyBorder="1" applyAlignment="1" applyProtection="1">
      <alignment horizontal="left" vertical="center" wrapText="1"/>
      <protection locked="0"/>
    </xf>
    <xf numFmtId="0" fontId="39" fillId="12" borderId="46" xfId="0" applyFont="1" applyFill="1" applyBorder="1" applyAlignment="1" applyProtection="1">
      <alignment horizontal="center" vertical="center" wrapText="1"/>
      <protection locked="0"/>
    </xf>
    <xf numFmtId="0" fontId="40" fillId="12" borderId="46" xfId="0" applyFont="1" applyFill="1" applyBorder="1" applyAlignment="1" applyProtection="1">
      <alignment horizontal="left" vertical="center" wrapText="1" indent="1"/>
      <protection locked="0"/>
    </xf>
    <xf numFmtId="0" fontId="40" fillId="12" borderId="46" xfId="0" applyFont="1" applyFill="1" applyBorder="1" applyAlignment="1" applyProtection="1">
      <alignment horizontal="center" vertical="center" wrapText="1"/>
      <protection locked="0"/>
    </xf>
    <xf numFmtId="0" fontId="39" fillId="12" borderId="54" xfId="0" applyFont="1" applyFill="1" applyBorder="1" applyAlignment="1" applyProtection="1">
      <alignment horizontal="center" vertical="center" wrapText="1"/>
      <protection locked="0"/>
    </xf>
    <xf numFmtId="0" fontId="39" fillId="12" borderId="55" xfId="0" applyFont="1" applyFill="1" applyBorder="1" applyAlignment="1" applyProtection="1">
      <alignment horizontal="center" vertical="center" wrapText="1"/>
      <protection locked="0"/>
    </xf>
    <xf numFmtId="0" fontId="40" fillId="12" borderId="56" xfId="0" applyFont="1" applyFill="1" applyBorder="1" applyAlignment="1" applyProtection="1">
      <alignment horizontal="left" vertical="center" wrapText="1"/>
      <protection locked="0"/>
    </xf>
    <xf numFmtId="0" fontId="39" fillId="12" borderId="56" xfId="0" applyFont="1" applyFill="1" applyBorder="1" applyAlignment="1" applyProtection="1">
      <alignment horizontal="center" vertical="center" wrapText="1"/>
      <protection locked="0"/>
    </xf>
    <xf numFmtId="0" fontId="40" fillId="12" borderId="56" xfId="0" applyFont="1" applyFill="1" applyBorder="1" applyAlignment="1" applyProtection="1">
      <alignment horizontal="left" vertical="center" wrapText="1" indent="1"/>
      <protection locked="0"/>
    </xf>
    <xf numFmtId="0" fontId="40" fillId="12" borderId="56" xfId="0" applyFont="1" applyFill="1" applyBorder="1" applyAlignment="1" applyProtection="1">
      <alignment horizontal="center" vertical="center" wrapText="1"/>
      <protection locked="0"/>
    </xf>
    <xf numFmtId="0" fontId="39" fillId="12" borderId="57" xfId="0" applyFont="1" applyFill="1" applyBorder="1" applyAlignment="1" applyProtection="1">
      <alignment horizontal="center" vertical="center" wrapText="1"/>
      <protection locked="0"/>
    </xf>
    <xf numFmtId="0" fontId="39" fillId="13" borderId="46" xfId="0" applyFont="1" applyFill="1" applyBorder="1" applyAlignment="1" applyProtection="1">
      <alignment horizontal="center" vertical="center" wrapText="1"/>
      <protection hidden="1"/>
    </xf>
    <xf numFmtId="0" fontId="39" fillId="12" borderId="46" xfId="0" applyFont="1" applyFill="1" applyBorder="1" applyAlignment="1" applyProtection="1">
      <alignment horizontal="center" vertical="center" wrapText="1"/>
      <protection hidden="1"/>
    </xf>
    <xf numFmtId="0" fontId="39" fillId="12" borderId="56" xfId="0" applyFont="1" applyFill="1" applyBorder="1" applyAlignment="1" applyProtection="1">
      <alignment horizontal="center" vertical="center" wrapText="1"/>
      <protection hidden="1"/>
    </xf>
    <xf numFmtId="0" fontId="44" fillId="13" borderId="69" xfId="0" applyFont="1" applyFill="1" applyBorder="1" applyAlignment="1" applyProtection="1">
      <alignment horizontal="center" vertical="center" wrapText="1"/>
      <protection locked="0"/>
    </xf>
    <xf numFmtId="0" fontId="34" fillId="13" borderId="69" xfId="0" applyFont="1" applyFill="1" applyBorder="1" applyAlignment="1" applyProtection="1">
      <alignment horizontal="left" vertical="center" wrapText="1" indent="1"/>
      <protection locked="0"/>
    </xf>
    <xf numFmtId="0" fontId="44" fillId="13" borderId="69" xfId="0" applyFont="1" applyFill="1" applyBorder="1" applyAlignment="1" applyProtection="1">
      <alignment horizontal="center" vertical="center"/>
      <protection locked="0"/>
    </xf>
    <xf numFmtId="0" fontId="44" fillId="20" borderId="49" xfId="0" applyFont="1" applyFill="1" applyBorder="1" applyAlignment="1" applyProtection="1">
      <alignment horizontal="center" vertical="center" wrapText="1"/>
      <protection locked="0"/>
    </xf>
    <xf numFmtId="0" fontId="34" fillId="20" borderId="49" xfId="0" applyFont="1" applyFill="1" applyBorder="1" applyAlignment="1" applyProtection="1">
      <alignment horizontal="left" vertical="center" wrapText="1" indent="1"/>
      <protection locked="0"/>
    </xf>
    <xf numFmtId="0" fontId="44" fillId="20" borderId="49" xfId="0" applyFont="1" applyFill="1" applyBorder="1" applyAlignment="1" applyProtection="1">
      <alignment horizontal="center" vertical="center"/>
      <protection locked="0"/>
    </xf>
    <xf numFmtId="0" fontId="44" fillId="13" borderId="49" xfId="0" applyFont="1" applyFill="1" applyBorder="1" applyAlignment="1" applyProtection="1">
      <alignment horizontal="center" vertical="center" wrapText="1"/>
      <protection locked="0"/>
    </xf>
    <xf numFmtId="0" fontId="34" fillId="13" borderId="49" xfId="0" applyFont="1" applyFill="1" applyBorder="1" applyAlignment="1" applyProtection="1">
      <alignment horizontal="left" vertical="center" wrapText="1" indent="1"/>
      <protection locked="0"/>
    </xf>
    <xf numFmtId="0" fontId="44" fillId="13" borderId="49" xfId="0" applyFont="1" applyFill="1" applyBorder="1" applyAlignment="1" applyProtection="1">
      <alignment horizontal="center" vertical="center"/>
      <protection locked="0"/>
    </xf>
    <xf numFmtId="0" fontId="51" fillId="26" borderId="77" xfId="0" applyFont="1" applyFill="1" applyBorder="1" applyAlignment="1">
      <alignment vertical="top" wrapText="1"/>
    </xf>
    <xf numFmtId="0" fontId="0" fillId="0" borderId="77" xfId="0" applyBorder="1" applyAlignment="1">
      <alignment horizontal="left" vertical="center" indent="1"/>
    </xf>
    <xf numFmtId="0" fontId="37" fillId="23" borderId="45" xfId="0" applyFont="1" applyFill="1" applyBorder="1" applyAlignment="1">
      <alignment vertical="center"/>
    </xf>
    <xf numFmtId="9" fontId="5" fillId="27" borderId="0" xfId="1" applyNumberFormat="1" applyFont="1" applyFill="1" applyAlignment="1">
      <alignment horizontal="center" vertical="center"/>
    </xf>
    <xf numFmtId="0" fontId="52" fillId="27" borderId="51" xfId="0" applyFont="1" applyFill="1" applyBorder="1" applyAlignment="1">
      <alignment horizontal="center" vertical="center"/>
    </xf>
    <xf numFmtId="0" fontId="48" fillId="24" borderId="0" xfId="0" applyFont="1" applyFill="1" applyAlignment="1">
      <alignment vertical="center"/>
    </xf>
    <xf numFmtId="0" fontId="0" fillId="0" borderId="77" xfId="0" applyBorder="1" applyAlignment="1">
      <alignment horizontal="left" vertical="center" wrapText="1" indent="1"/>
    </xf>
    <xf numFmtId="0" fontId="0" fillId="23" borderId="77" xfId="0" applyFill="1" applyBorder="1" applyAlignment="1">
      <alignment horizontal="left" vertical="center" wrapText="1" indent="1"/>
    </xf>
    <xf numFmtId="0" fontId="51" fillId="26" borderId="77" xfId="0" applyFont="1" applyFill="1" applyBorder="1" applyAlignment="1">
      <alignment horizontal="left" indent="1"/>
    </xf>
    <xf numFmtId="0" fontId="2" fillId="0" borderId="0" xfId="4"/>
    <xf numFmtId="0" fontId="55" fillId="30" borderId="81" xfId="4" applyFont="1" applyFill="1" applyBorder="1" applyAlignment="1">
      <alignment horizontal="left" vertical="center" wrapText="1" indent="1"/>
    </xf>
    <xf numFmtId="0" fontId="55" fillId="31" borderId="0" xfId="4" applyFont="1" applyFill="1" applyAlignment="1">
      <alignment horizontal="left" vertical="center" wrapText="1" indent="1"/>
    </xf>
    <xf numFmtId="0" fontId="55" fillId="30" borderId="82" xfId="4" applyFont="1" applyFill="1" applyBorder="1" applyAlignment="1">
      <alignment horizontal="left" vertical="center" wrapText="1" indent="1"/>
    </xf>
    <xf numFmtId="0" fontId="56" fillId="32" borderId="81" xfId="4" applyFont="1" applyFill="1" applyBorder="1" applyAlignment="1">
      <alignment horizontal="left" vertical="center" wrapText="1" indent="1"/>
    </xf>
    <xf numFmtId="0" fontId="56" fillId="32" borderId="0" xfId="4" applyFont="1" applyFill="1" applyAlignment="1">
      <alignment horizontal="left" vertical="center" wrapText="1" indent="1"/>
    </xf>
    <xf numFmtId="0" fontId="57" fillId="32" borderId="82" xfId="4" applyFont="1" applyFill="1" applyBorder="1" applyAlignment="1">
      <alignment horizontal="left" vertical="center" wrapText="1" indent="1"/>
    </xf>
    <xf numFmtId="0" fontId="56" fillId="33" borderId="81" xfId="4" applyFont="1" applyFill="1" applyBorder="1" applyAlignment="1">
      <alignment horizontal="left" vertical="center" wrapText="1" indent="1"/>
    </xf>
    <xf numFmtId="0" fontId="56" fillId="33" borderId="0" xfId="4" applyFont="1" applyFill="1" applyAlignment="1">
      <alignment horizontal="left" vertical="center" wrapText="1" indent="1"/>
    </xf>
    <xf numFmtId="0" fontId="57" fillId="33" borderId="82" xfId="4" applyFont="1" applyFill="1" applyBorder="1" applyAlignment="1">
      <alignment horizontal="left" vertical="center" wrapText="1" indent="1"/>
    </xf>
    <xf numFmtId="0" fontId="56" fillId="34" borderId="81" xfId="4" applyFont="1" applyFill="1" applyBorder="1" applyAlignment="1">
      <alignment horizontal="left" vertical="center" wrapText="1" indent="1"/>
    </xf>
    <xf numFmtId="0" fontId="56" fillId="34" borderId="0" xfId="4" applyFont="1" applyFill="1" applyAlignment="1">
      <alignment horizontal="left" vertical="center" wrapText="1" indent="1"/>
    </xf>
    <xf numFmtId="0" fontId="57" fillId="34" borderId="82" xfId="4" applyFont="1" applyFill="1" applyBorder="1" applyAlignment="1">
      <alignment horizontal="left" vertical="center" wrapText="1" indent="1"/>
    </xf>
    <xf numFmtId="0" fontId="56" fillId="0" borderId="81" xfId="4" applyFont="1" applyBorder="1" applyAlignment="1">
      <alignment horizontal="left" vertical="center" indent="1"/>
    </xf>
    <xf numFmtId="0" fontId="56" fillId="0" borderId="0" xfId="4" applyFont="1" applyAlignment="1">
      <alignment horizontal="left" vertical="center" indent="1"/>
    </xf>
    <xf numFmtId="0" fontId="56" fillId="0" borderId="82" xfId="4" applyFont="1" applyBorder="1" applyAlignment="1">
      <alignment horizontal="left" vertical="center" indent="1"/>
    </xf>
    <xf numFmtId="0" fontId="56" fillId="33" borderId="83" xfId="4" applyFont="1" applyFill="1" applyBorder="1" applyAlignment="1">
      <alignment horizontal="left" vertical="center" wrapText="1" indent="1"/>
    </xf>
    <xf numFmtId="0" fontId="56" fillId="33" borderId="84" xfId="4" applyFont="1" applyFill="1" applyBorder="1" applyAlignment="1">
      <alignment horizontal="left" vertical="center" wrapText="1" indent="1"/>
    </xf>
    <xf numFmtId="0" fontId="57" fillId="33" borderId="85" xfId="4" applyFont="1" applyFill="1" applyBorder="1" applyAlignment="1">
      <alignment horizontal="left" vertical="center" wrapText="1" indent="1"/>
    </xf>
    <xf numFmtId="0" fontId="2" fillId="35" borderId="0" xfId="4" applyFill="1"/>
    <xf numFmtId="0" fontId="59" fillId="0" borderId="0" xfId="5" applyFont="1"/>
    <xf numFmtId="0" fontId="60" fillId="0" borderId="0" xfId="5" applyFont="1"/>
    <xf numFmtId="0" fontId="62" fillId="37" borderId="0" xfId="5" applyFont="1" applyFill="1"/>
    <xf numFmtId="0" fontId="60" fillId="37" borderId="0" xfId="5" applyFont="1" applyFill="1"/>
    <xf numFmtId="0" fontId="62" fillId="38" borderId="0" xfId="5" applyFont="1" applyFill="1"/>
    <xf numFmtId="0" fontId="60" fillId="38" borderId="0" xfId="5" applyFont="1" applyFill="1"/>
    <xf numFmtId="0" fontId="63" fillId="37" borderId="0" xfId="5" applyFont="1" applyFill="1" applyAlignment="1">
      <alignment horizontal="right" vertical="center"/>
    </xf>
    <xf numFmtId="0" fontId="64" fillId="37" borderId="0" xfId="5" applyFont="1" applyFill="1" applyAlignment="1">
      <alignment vertical="center"/>
    </xf>
    <xf numFmtId="0" fontId="60" fillId="37" borderId="0" xfId="5" applyFont="1" applyFill="1" applyAlignment="1">
      <alignment vertical="center"/>
    </xf>
    <xf numFmtId="0" fontId="65" fillId="37" borderId="0" xfId="5" applyFont="1" applyFill="1" applyAlignment="1">
      <alignment horizontal="right" vertical="center"/>
    </xf>
    <xf numFmtId="0" fontId="66" fillId="37" borderId="0" xfId="5" applyFont="1" applyFill="1" applyAlignment="1">
      <alignment vertical="center"/>
    </xf>
    <xf numFmtId="0" fontId="65" fillId="37" borderId="0" xfId="5" applyFont="1" applyFill="1" applyAlignment="1">
      <alignment horizontal="right" vertical="center" wrapText="1"/>
    </xf>
    <xf numFmtId="0" fontId="60" fillId="37" borderId="0" xfId="5" applyFont="1" applyFill="1" applyAlignment="1">
      <alignment vertical="center" wrapText="1"/>
    </xf>
    <xf numFmtId="0" fontId="67" fillId="37" borderId="0" xfId="5" applyFont="1" applyFill="1" applyAlignment="1">
      <alignment vertical="center"/>
    </xf>
    <xf numFmtId="0" fontId="68" fillId="37" borderId="0" xfId="5" applyFont="1" applyFill="1" applyAlignment="1">
      <alignment vertical="center"/>
    </xf>
    <xf numFmtId="0" fontId="60" fillId="37" borderId="0" xfId="5" applyFont="1" applyFill="1" applyAlignment="1">
      <alignment horizontal="right" vertical="center"/>
    </xf>
    <xf numFmtId="0" fontId="60" fillId="37" borderId="0" xfId="5" applyFont="1" applyFill="1" applyAlignment="1">
      <alignment horizontal="right" vertical="center" wrapText="1"/>
    </xf>
    <xf numFmtId="0" fontId="65" fillId="38" borderId="0" xfId="5" applyFont="1" applyFill="1" applyAlignment="1">
      <alignment horizontal="right" vertical="center"/>
    </xf>
    <xf numFmtId="0" fontId="60" fillId="38" borderId="0" xfId="5" applyFont="1" applyFill="1" applyAlignment="1">
      <alignment vertical="center"/>
    </xf>
    <xf numFmtId="164" fontId="4" fillId="21" borderId="10" xfId="1" applyNumberFormat="1" applyFont="1" applyFill="1" applyBorder="1" applyAlignment="1" applyProtection="1">
      <alignment horizontal="left" vertical="center" indent="1"/>
      <protection hidden="1"/>
    </xf>
    <xf numFmtId="170" fontId="4" fillId="21" borderId="10" xfId="1" applyNumberFormat="1" applyFont="1" applyFill="1" applyBorder="1" applyAlignment="1" applyProtection="1">
      <alignment horizontal="left" vertical="center" indent="1"/>
      <protection hidden="1"/>
    </xf>
    <xf numFmtId="1" fontId="4" fillId="21" borderId="10" xfId="1" applyNumberFormat="1" applyFont="1" applyFill="1" applyBorder="1" applyAlignment="1" applyProtection="1">
      <alignment horizontal="left" vertical="center" indent="1"/>
      <protection hidden="1"/>
    </xf>
    <xf numFmtId="167" fontId="25" fillId="11" borderId="34" xfId="1" applyNumberFormat="1" applyFont="1" applyFill="1" applyBorder="1" applyAlignment="1" applyProtection="1">
      <alignment horizontal="center" vertical="center"/>
      <protection hidden="1"/>
    </xf>
    <xf numFmtId="167" fontId="25" fillId="11" borderId="0" xfId="1" applyNumberFormat="1" applyFont="1" applyFill="1" applyAlignment="1" applyProtection="1">
      <alignment horizontal="center" vertical="center"/>
      <protection hidden="1"/>
    </xf>
    <xf numFmtId="167" fontId="25" fillId="11" borderId="35" xfId="1" applyNumberFormat="1" applyFont="1" applyFill="1" applyBorder="1" applyAlignment="1" applyProtection="1">
      <alignment horizontal="center" vertical="center"/>
      <protection hidden="1"/>
    </xf>
    <xf numFmtId="165" fontId="5" fillId="11" borderId="34" xfId="1" applyNumberFormat="1" applyFont="1" applyFill="1" applyBorder="1" applyAlignment="1" applyProtection="1">
      <alignment horizontal="center" vertical="center"/>
      <protection hidden="1"/>
    </xf>
    <xf numFmtId="165" fontId="5" fillId="11" borderId="0" xfId="1" applyNumberFormat="1" applyFont="1" applyFill="1" applyAlignment="1" applyProtection="1">
      <alignment horizontal="center" vertical="center"/>
      <protection hidden="1"/>
    </xf>
    <xf numFmtId="165" fontId="5" fillId="11" borderId="35" xfId="1" applyNumberFormat="1" applyFont="1" applyFill="1" applyBorder="1" applyAlignment="1" applyProtection="1">
      <alignment horizontal="center" vertical="center"/>
      <protection hidden="1"/>
    </xf>
    <xf numFmtId="0" fontId="22" fillId="12" borderId="37" xfId="1" applyFont="1" applyFill="1" applyBorder="1" applyAlignment="1" applyProtection="1">
      <alignment horizontal="center" vertical="center"/>
      <protection hidden="1"/>
    </xf>
    <xf numFmtId="0" fontId="22" fillId="13" borderId="37" xfId="1" applyFont="1" applyFill="1" applyBorder="1" applyAlignment="1" applyProtection="1">
      <alignment horizontal="center" vertical="center"/>
      <protection hidden="1"/>
    </xf>
    <xf numFmtId="0" fontId="22" fillId="13" borderId="41" xfId="1" applyFont="1" applyFill="1" applyBorder="1" applyAlignment="1" applyProtection="1">
      <alignment horizontal="center" vertical="center"/>
      <protection hidden="1"/>
    </xf>
    <xf numFmtId="0" fontId="69" fillId="0" borderId="0" xfId="6" applyFont="1"/>
    <xf numFmtId="0" fontId="1" fillId="0" borderId="0" xfId="6"/>
    <xf numFmtId="0" fontId="70" fillId="39" borderId="0" xfId="6" applyFont="1" applyFill="1" applyAlignment="1">
      <alignment horizontal="center" vertical="center"/>
    </xf>
    <xf numFmtId="0" fontId="1" fillId="40" borderId="0" xfId="6" applyFill="1" applyAlignment="1">
      <alignment horizontal="center"/>
    </xf>
    <xf numFmtId="0" fontId="71" fillId="40" borderId="0" xfId="6" applyFont="1" applyFill="1" applyAlignment="1">
      <alignment horizontal="center"/>
    </xf>
    <xf numFmtId="0" fontId="72" fillId="40" borderId="0" xfId="6" applyFont="1" applyFill="1" applyAlignment="1">
      <alignment horizontal="center"/>
    </xf>
    <xf numFmtId="0" fontId="73" fillId="40" borderId="0" xfId="6" applyFont="1" applyFill="1" applyAlignment="1">
      <alignment horizontal="center"/>
    </xf>
    <xf numFmtId="172" fontId="74" fillId="0" borderId="0" xfId="5" applyNumberFormat="1" applyFont="1" applyProtection="1">
      <protection hidden="1"/>
    </xf>
    <xf numFmtId="0" fontId="75" fillId="40" borderId="0" xfId="6" applyFont="1" applyFill="1" applyAlignment="1">
      <alignment horizontal="center"/>
    </xf>
    <xf numFmtId="0" fontId="76" fillId="41" borderId="0" xfId="6" applyFont="1" applyFill="1" applyAlignment="1">
      <alignment horizontal="center" vertical="center"/>
    </xf>
    <xf numFmtId="167" fontId="25" fillId="11" borderId="31" xfId="1" applyNumberFormat="1" applyFont="1" applyFill="1" applyBorder="1" applyAlignment="1" applyProtection="1">
      <alignment horizontal="center" vertical="center"/>
      <protection hidden="1"/>
    </xf>
    <xf numFmtId="167" fontId="25" fillId="11" borderId="30" xfId="1" applyNumberFormat="1" applyFont="1" applyFill="1" applyBorder="1" applyAlignment="1" applyProtection="1">
      <alignment horizontal="center" vertical="center"/>
      <protection hidden="1"/>
    </xf>
    <xf numFmtId="167" fontId="25" fillId="11" borderId="32" xfId="1" applyNumberFormat="1" applyFont="1" applyFill="1" applyBorder="1" applyAlignment="1" applyProtection="1">
      <alignment horizontal="center" vertical="center"/>
      <protection hidden="1"/>
    </xf>
    <xf numFmtId="0" fontId="18" fillId="4" borderId="6" xfId="1" applyFont="1" applyFill="1" applyBorder="1" applyAlignment="1">
      <alignment horizontal="center" vertical="center" textRotation="90" wrapText="1"/>
    </xf>
    <xf numFmtId="0" fontId="18" fillId="4" borderId="14" xfId="1" applyFont="1" applyFill="1" applyBorder="1" applyAlignment="1">
      <alignment horizontal="center" vertical="center" textRotation="90"/>
    </xf>
    <xf numFmtId="0" fontId="18" fillId="4" borderId="22" xfId="1" applyFont="1" applyFill="1" applyBorder="1" applyAlignment="1">
      <alignment horizontal="center" vertical="center" textRotation="90"/>
    </xf>
    <xf numFmtId="0" fontId="4" fillId="9" borderId="8" xfId="1" applyFont="1" applyFill="1" applyBorder="1" applyAlignment="1" applyProtection="1">
      <alignment horizontal="left" vertical="center" indent="1"/>
      <protection locked="0"/>
    </xf>
    <xf numFmtId="0" fontId="4" fillId="9" borderId="9" xfId="1" applyFont="1" applyFill="1" applyBorder="1" applyAlignment="1" applyProtection="1">
      <alignment horizontal="left" vertical="center" indent="1"/>
      <protection locked="0"/>
    </xf>
    <xf numFmtId="0" fontId="20" fillId="4" borderId="11" xfId="1" applyFont="1" applyFill="1" applyBorder="1" applyAlignment="1">
      <alignment horizontal="center" vertical="center" wrapText="1"/>
    </xf>
    <xf numFmtId="0" fontId="20" fillId="4" borderId="12" xfId="1" applyFont="1" applyFill="1" applyBorder="1" applyAlignment="1">
      <alignment horizontal="center" vertical="center"/>
    </xf>
    <xf numFmtId="0" fontId="20" fillId="4" borderId="18" xfId="1" applyFont="1" applyFill="1" applyBorder="1" applyAlignment="1">
      <alignment horizontal="center" vertical="center"/>
    </xf>
    <xf numFmtId="0" fontId="20" fillId="4" borderId="0" xfId="1" applyFont="1" applyFill="1" applyAlignment="1">
      <alignment horizontal="center" vertical="center"/>
    </xf>
    <xf numFmtId="0" fontId="20" fillId="4" borderId="26" xfId="1" applyFont="1" applyFill="1" applyBorder="1" applyAlignment="1">
      <alignment horizontal="center" vertical="center"/>
    </xf>
    <xf numFmtId="0" fontId="20" fillId="4" borderId="27" xfId="1" applyFont="1" applyFill="1" applyBorder="1" applyAlignment="1">
      <alignment horizontal="center" vertical="center"/>
    </xf>
    <xf numFmtId="0" fontId="4" fillId="9" borderId="12" xfId="1" applyFont="1" applyFill="1" applyBorder="1" applyAlignment="1" applyProtection="1">
      <alignment horizontal="left" vertical="center" wrapText="1" indent="1"/>
      <protection locked="0"/>
    </xf>
    <xf numFmtId="0" fontId="4" fillId="9" borderId="13" xfId="1" applyFont="1" applyFill="1" applyBorder="1" applyAlignment="1" applyProtection="1">
      <alignment horizontal="left" vertical="center" wrapText="1" indent="1"/>
      <protection locked="0"/>
    </xf>
    <xf numFmtId="0" fontId="4" fillId="9" borderId="0" xfId="1" applyFont="1" applyFill="1" applyAlignment="1" applyProtection="1">
      <alignment horizontal="left" vertical="center" wrapText="1" indent="1"/>
      <protection locked="0"/>
    </xf>
    <xf numFmtId="0" fontId="4" fillId="9" borderId="19" xfId="1" applyFont="1" applyFill="1" applyBorder="1" applyAlignment="1" applyProtection="1">
      <alignment horizontal="left" vertical="center" wrapText="1" indent="1"/>
      <protection locked="0"/>
    </xf>
    <xf numFmtId="0" fontId="4" fillId="9" borderId="27" xfId="1" applyFont="1" applyFill="1" applyBorder="1" applyAlignment="1" applyProtection="1">
      <alignment horizontal="left" vertical="center" wrapText="1" indent="1"/>
      <protection locked="0"/>
    </xf>
    <xf numFmtId="0" fontId="4" fillId="9" borderId="28" xfId="1" applyFont="1" applyFill="1" applyBorder="1" applyAlignment="1" applyProtection="1">
      <alignment horizontal="left" vertical="center" wrapText="1" indent="1"/>
      <protection locked="0"/>
    </xf>
    <xf numFmtId="0" fontId="4" fillId="9" borderId="16" xfId="1" applyFont="1" applyFill="1" applyBorder="1" applyAlignment="1" applyProtection="1">
      <alignment horizontal="left" vertical="center" indent="1"/>
      <protection locked="0"/>
    </xf>
    <xf numFmtId="0" fontId="4" fillId="9" borderId="17" xfId="1" applyFont="1" applyFill="1" applyBorder="1" applyAlignment="1" applyProtection="1">
      <alignment horizontal="left" vertical="center" indent="1"/>
      <protection locked="0"/>
    </xf>
    <xf numFmtId="0" fontId="24" fillId="11" borderId="29" xfId="1" applyFont="1" applyFill="1" applyBorder="1" applyAlignment="1">
      <alignment horizontal="left" vertical="center" indent="2"/>
    </xf>
    <xf numFmtId="0" fontId="24" fillId="11" borderId="30" xfId="1" applyFont="1" applyFill="1" applyBorder="1" applyAlignment="1">
      <alignment horizontal="left" vertical="center" indent="2"/>
    </xf>
    <xf numFmtId="0" fontId="24" fillId="11" borderId="33" xfId="1" applyFont="1" applyFill="1" applyBorder="1" applyAlignment="1">
      <alignment horizontal="left" vertical="center" indent="2"/>
    </xf>
    <xf numFmtId="0" fontId="24" fillId="11" borderId="0" xfId="1" applyFont="1" applyFill="1" applyAlignment="1">
      <alignment horizontal="left" vertical="center" indent="2"/>
    </xf>
    <xf numFmtId="0" fontId="25" fillId="11" borderId="31" xfId="1" applyFont="1" applyFill="1" applyBorder="1" applyAlignment="1" applyProtection="1">
      <alignment horizontal="center" vertical="center"/>
      <protection hidden="1"/>
    </xf>
    <xf numFmtId="0" fontId="25" fillId="11" borderId="30" xfId="1" applyFont="1" applyFill="1" applyBorder="1" applyAlignment="1" applyProtection="1">
      <alignment horizontal="center" vertical="center"/>
      <protection hidden="1"/>
    </xf>
    <xf numFmtId="0" fontId="25" fillId="11" borderId="32" xfId="1" applyFont="1" applyFill="1" applyBorder="1" applyAlignment="1" applyProtection="1">
      <alignment horizontal="center" vertical="center"/>
      <protection hidden="1"/>
    </xf>
    <xf numFmtId="0" fontId="4" fillId="3" borderId="1" xfId="1" applyFont="1" applyFill="1" applyBorder="1" applyAlignment="1" applyProtection="1">
      <alignment horizontal="center" vertical="center" wrapText="1"/>
      <protection locked="0"/>
    </xf>
    <xf numFmtId="0" fontId="4" fillId="3" borderId="2" xfId="1" applyFont="1" applyFill="1" applyBorder="1" applyAlignment="1" applyProtection="1">
      <alignment horizontal="center" vertical="center" wrapText="1"/>
      <protection locked="0"/>
    </xf>
    <xf numFmtId="0" fontId="4" fillId="3" borderId="3" xfId="1" applyFont="1" applyFill="1" applyBorder="1" applyAlignment="1" applyProtection="1">
      <alignment horizontal="center" vertical="center" wrapText="1"/>
      <protection locked="0"/>
    </xf>
    <xf numFmtId="0" fontId="4" fillId="3" borderId="0" xfId="1" applyFont="1" applyFill="1" applyAlignment="1" applyProtection="1">
      <alignment horizontal="center" vertical="center" wrapText="1"/>
      <protection locked="0"/>
    </xf>
    <xf numFmtId="0" fontId="4" fillId="3" borderId="4" xfId="1" applyFont="1" applyFill="1" applyBorder="1" applyAlignment="1" applyProtection="1">
      <alignment horizontal="center" vertical="center" wrapText="1"/>
      <protection locked="0"/>
    </xf>
    <xf numFmtId="0" fontId="4" fillId="3" borderId="5" xfId="1" applyFont="1" applyFill="1" applyBorder="1" applyAlignment="1" applyProtection="1">
      <alignment horizontal="center" vertical="center" wrapText="1"/>
      <protection locked="0"/>
    </xf>
    <xf numFmtId="9" fontId="11" fillId="3" borderId="2" xfId="2" applyFont="1" applyFill="1" applyBorder="1" applyAlignment="1">
      <alignment horizontal="center" vertical="center"/>
    </xf>
    <xf numFmtId="9" fontId="11" fillId="3" borderId="0" xfId="2" applyFont="1" applyFill="1" applyBorder="1" applyAlignment="1">
      <alignment horizontal="center" vertical="center"/>
    </xf>
    <xf numFmtId="9" fontId="11" fillId="3" borderId="5" xfId="2" applyFont="1" applyFill="1" applyBorder="1" applyAlignment="1">
      <alignment horizontal="center" vertical="center"/>
    </xf>
    <xf numFmtId="0" fontId="4" fillId="3" borderId="0" xfId="1" applyFont="1" applyFill="1" applyAlignment="1">
      <alignment horizontal="left" vertical="top" indent="1"/>
    </xf>
    <xf numFmtId="0" fontId="12" fillId="4" borderId="0" xfId="1" applyFont="1" applyFill="1" applyAlignment="1">
      <alignment horizontal="center" vertical="center"/>
    </xf>
    <xf numFmtId="0" fontId="13" fillId="5" borderId="0" xfId="1" applyFont="1" applyFill="1" applyAlignment="1">
      <alignment horizontal="center" vertical="center"/>
    </xf>
    <xf numFmtId="0" fontId="14" fillId="6" borderId="0" xfId="1" applyFont="1" applyFill="1" applyAlignment="1">
      <alignment horizontal="center" vertical="center"/>
    </xf>
    <xf numFmtId="0" fontId="15" fillId="7" borderId="0" xfId="1" applyFont="1" applyFill="1" applyAlignment="1">
      <alignment horizontal="center" vertical="center"/>
    </xf>
    <xf numFmtId="0" fontId="16" fillId="3" borderId="0" xfId="1" applyFont="1" applyFill="1" applyAlignment="1">
      <alignment horizontal="left" vertical="center" indent="1"/>
    </xf>
    <xf numFmtId="0" fontId="10" fillId="7" borderId="0" xfId="1" applyFont="1" applyFill="1" applyAlignment="1">
      <alignment horizontal="center" vertical="center"/>
    </xf>
    <xf numFmtId="0" fontId="5" fillId="2" borderId="0" xfId="1" applyFont="1" applyFill="1" applyAlignment="1">
      <alignment horizontal="center" vertical="center"/>
    </xf>
    <xf numFmtId="0" fontId="6" fillId="3" borderId="0" xfId="1" applyFont="1" applyFill="1" applyAlignment="1">
      <alignment horizontal="left" vertical="center" indent="1"/>
    </xf>
    <xf numFmtId="0" fontId="7" fillId="4" borderId="0" xfId="1" applyFont="1" applyFill="1" applyAlignment="1">
      <alignment horizontal="center" vertical="center"/>
    </xf>
    <xf numFmtId="0" fontId="8" fillId="5" borderId="0" xfId="1" applyFont="1" applyFill="1" applyAlignment="1">
      <alignment horizontal="center" vertical="center"/>
    </xf>
    <xf numFmtId="0" fontId="9" fillId="6" borderId="0" xfId="1" applyFont="1" applyFill="1" applyAlignment="1">
      <alignment horizontal="center" vertical="center"/>
    </xf>
    <xf numFmtId="0" fontId="6" fillId="23" borderId="0" xfId="0" applyFont="1" applyFill="1" applyAlignment="1">
      <alignment horizontal="left" vertical="center" indent="1"/>
    </xf>
    <xf numFmtId="0" fontId="6" fillId="23" borderId="0" xfId="0" applyFont="1" applyFill="1" applyAlignment="1">
      <alignment horizontal="left" vertical="center"/>
    </xf>
    <xf numFmtId="0" fontId="37" fillId="23" borderId="44" xfId="0" applyFont="1" applyFill="1" applyBorder="1" applyAlignment="1">
      <alignment horizontal="left" vertical="center" indent="1"/>
    </xf>
    <xf numFmtId="0" fontId="37" fillId="23" borderId="44" xfId="0" applyFont="1" applyFill="1" applyBorder="1" applyAlignment="1">
      <alignment horizontal="left" vertical="center"/>
    </xf>
    <xf numFmtId="0" fontId="36" fillId="2" borderId="0" xfId="0" applyFont="1" applyFill="1" applyAlignment="1">
      <alignment horizontal="center" vertical="center"/>
    </xf>
    <xf numFmtId="0" fontId="46" fillId="3" borderId="0" xfId="0" applyFont="1" applyFill="1" applyAlignment="1">
      <alignment horizontal="left" vertical="center" indent="1"/>
    </xf>
    <xf numFmtId="0" fontId="46" fillId="3" borderId="75" xfId="0" applyFont="1" applyFill="1" applyBorder="1" applyAlignment="1">
      <alignment horizontal="left" vertical="center" indent="1"/>
    </xf>
    <xf numFmtId="0" fontId="6" fillId="23" borderId="0" xfId="0" applyFont="1" applyFill="1" applyAlignment="1">
      <alignment horizontal="center" vertical="center"/>
    </xf>
    <xf numFmtId="0" fontId="6" fillId="23" borderId="45" xfId="0" applyFont="1" applyFill="1" applyBorder="1" applyAlignment="1">
      <alignment horizontal="center" vertical="center"/>
    </xf>
    <xf numFmtId="0" fontId="41" fillId="11" borderId="50" xfId="0" applyFont="1" applyFill="1" applyBorder="1" applyAlignment="1">
      <alignment horizontal="left" vertical="center" indent="1"/>
    </xf>
    <xf numFmtId="0" fontId="41" fillId="11" borderId="51" xfId="0" applyFont="1" applyFill="1" applyBorder="1" applyAlignment="1">
      <alignment horizontal="left" vertical="center" indent="1"/>
    </xf>
    <xf numFmtId="0" fontId="41" fillId="11" borderId="52" xfId="0" applyFont="1" applyFill="1" applyBorder="1" applyAlignment="1">
      <alignment horizontal="left" vertical="center" indent="1"/>
    </xf>
    <xf numFmtId="0" fontId="35" fillId="11" borderId="61" xfId="0" applyFont="1" applyFill="1" applyBorder="1" applyAlignment="1">
      <alignment horizontal="left" vertical="center" indent="1"/>
    </xf>
    <xf numFmtId="0" fontId="35" fillId="11" borderId="62" xfId="0" applyFont="1" applyFill="1" applyBorder="1" applyAlignment="1">
      <alignment horizontal="left" vertical="center" indent="1"/>
    </xf>
    <xf numFmtId="0" fontId="35" fillId="11" borderId="63" xfId="0" applyFont="1" applyFill="1" applyBorder="1" applyAlignment="1">
      <alignment horizontal="left" vertical="center" indent="1"/>
    </xf>
    <xf numFmtId="0" fontId="42" fillId="3" borderId="71" xfId="0" applyFont="1" applyFill="1" applyBorder="1" applyAlignment="1">
      <alignment horizontal="left" vertical="center" wrapText="1" indent="1"/>
    </xf>
    <xf numFmtId="0" fontId="42" fillId="3" borderId="72" xfId="0" applyFont="1" applyFill="1" applyBorder="1" applyAlignment="1">
      <alignment horizontal="left" vertical="center" wrapText="1" indent="1"/>
    </xf>
    <xf numFmtId="0" fontId="42" fillId="3" borderId="73" xfId="0" applyFont="1" applyFill="1" applyBorder="1" applyAlignment="1">
      <alignment horizontal="left" vertical="center" wrapText="1" indent="1"/>
    </xf>
    <xf numFmtId="0" fontId="42" fillId="3" borderId="74" xfId="0" applyFont="1" applyFill="1" applyBorder="1" applyAlignment="1">
      <alignment horizontal="left" vertical="center" wrapText="1" indent="1"/>
    </xf>
    <xf numFmtId="0" fontId="35" fillId="22" borderId="62" xfId="0" applyFont="1" applyFill="1" applyBorder="1" applyAlignment="1">
      <alignment horizontal="center" vertical="center"/>
    </xf>
    <xf numFmtId="0" fontId="35" fillId="22" borderId="63" xfId="0" applyFont="1" applyFill="1" applyBorder="1" applyAlignment="1">
      <alignment horizontal="center" vertical="center"/>
    </xf>
    <xf numFmtId="0" fontId="35" fillId="22" borderId="0" xfId="0" applyFont="1" applyFill="1" applyAlignment="1">
      <alignment horizontal="center" vertical="center"/>
    </xf>
    <xf numFmtId="0" fontId="35" fillId="22" borderId="68" xfId="0" applyFont="1" applyFill="1" applyBorder="1" applyAlignment="1">
      <alignment horizontal="center" vertical="center"/>
    </xf>
    <xf numFmtId="0" fontId="35" fillId="22" borderId="65" xfId="0" applyFont="1" applyFill="1" applyBorder="1" applyAlignment="1">
      <alignment horizontal="center" vertical="center"/>
    </xf>
    <xf numFmtId="0" fontId="35" fillId="22" borderId="66" xfId="0" applyFont="1" applyFill="1" applyBorder="1" applyAlignment="1">
      <alignment horizontal="center" vertical="center"/>
    </xf>
    <xf numFmtId="0" fontId="45" fillId="11" borderId="70" xfId="0" applyFont="1" applyFill="1" applyBorder="1" applyAlignment="1">
      <alignment horizontal="left" vertical="center" indent="1"/>
    </xf>
    <xf numFmtId="0" fontId="45" fillId="11" borderId="47" xfId="0" applyFont="1" applyFill="1" applyBorder="1" applyAlignment="1">
      <alignment horizontal="left" vertical="center" indent="1"/>
    </xf>
    <xf numFmtId="0" fontId="45" fillId="11" borderId="48" xfId="0" applyFont="1" applyFill="1" applyBorder="1" applyAlignment="1">
      <alignment horizontal="left" vertical="center" indent="1"/>
    </xf>
    <xf numFmtId="0" fontId="35" fillId="21" borderId="61" xfId="0" applyFont="1" applyFill="1" applyBorder="1" applyAlignment="1">
      <alignment horizontal="center" vertical="center"/>
    </xf>
    <xf numFmtId="0" fontId="35" fillId="21" borderId="63" xfId="0" applyFont="1" applyFill="1" applyBorder="1" applyAlignment="1">
      <alignment horizontal="center" vertical="center"/>
    </xf>
    <xf numFmtId="0" fontId="35" fillId="21" borderId="67" xfId="0" applyFont="1" applyFill="1" applyBorder="1" applyAlignment="1">
      <alignment horizontal="center" vertical="center"/>
    </xf>
    <xf numFmtId="0" fontId="35" fillId="21" borderId="68" xfId="0" applyFont="1" applyFill="1" applyBorder="1" applyAlignment="1">
      <alignment horizontal="center" vertical="center"/>
    </xf>
    <xf numFmtId="0" fontId="35" fillId="21" borderId="64" xfId="0" applyFont="1" applyFill="1" applyBorder="1" applyAlignment="1">
      <alignment horizontal="center" vertical="center"/>
    </xf>
    <xf numFmtId="0" fontId="35" fillId="21" borderId="66" xfId="0" applyFont="1" applyFill="1" applyBorder="1" applyAlignment="1">
      <alignment horizontal="center" vertical="center"/>
    </xf>
    <xf numFmtId="0" fontId="50" fillId="25" borderId="0" xfId="0" applyFont="1" applyFill="1" applyAlignment="1">
      <alignment vertical="center"/>
    </xf>
    <xf numFmtId="0" fontId="49" fillId="0" borderId="0" xfId="0" applyFont="1" applyAlignment="1">
      <alignment vertical="center"/>
    </xf>
    <xf numFmtId="0" fontId="53" fillId="28" borderId="0" xfId="0" applyFont="1" applyFill="1" applyAlignment="1">
      <alignment vertical="center" wrapText="1"/>
    </xf>
    <xf numFmtId="0" fontId="54" fillId="29" borderId="78" xfId="4" applyFont="1" applyFill="1" applyBorder="1" applyAlignment="1">
      <alignment horizontal="center" vertical="center"/>
    </xf>
    <xf numFmtId="0" fontId="54" fillId="29" borderId="79" xfId="4" applyFont="1" applyFill="1" applyBorder="1" applyAlignment="1">
      <alignment horizontal="center" vertical="center"/>
    </xf>
    <xf numFmtId="0" fontId="54" fillId="29" borderId="80" xfId="4" applyFont="1" applyFill="1" applyBorder="1" applyAlignment="1">
      <alignment horizontal="center" vertical="center"/>
    </xf>
    <xf numFmtId="0" fontId="54" fillId="29" borderId="81" xfId="4" applyFont="1" applyFill="1" applyBorder="1" applyAlignment="1">
      <alignment horizontal="center" vertical="center"/>
    </xf>
    <xf numFmtId="0" fontId="54" fillId="29" borderId="0" xfId="4" applyFont="1" applyFill="1" applyAlignment="1">
      <alignment horizontal="center" vertical="center"/>
    </xf>
    <xf numFmtId="0" fontId="54" fillId="29" borderId="82" xfId="4" applyFont="1" applyFill="1" applyBorder="1" applyAlignment="1">
      <alignment horizontal="center" vertical="center"/>
    </xf>
    <xf numFmtId="0" fontId="66" fillId="37" borderId="0" xfId="5" applyFont="1" applyFill="1" applyAlignment="1">
      <alignment horizontal="left" vertical="center" wrapText="1"/>
    </xf>
    <xf numFmtId="0" fontId="60" fillId="37" borderId="0" xfId="5" applyFont="1" applyFill="1" applyAlignment="1">
      <alignment horizontal="left" vertical="center" wrapText="1"/>
    </xf>
    <xf numFmtId="0" fontId="61" fillId="2" borderId="0" xfId="5" applyFont="1" applyFill="1" applyAlignment="1">
      <alignment horizontal="center" vertical="center"/>
    </xf>
    <xf numFmtId="0" fontId="61" fillId="36" borderId="0" xfId="5" applyFont="1" applyFill="1" applyAlignment="1">
      <alignment horizontal="left" vertical="center" indent="1"/>
    </xf>
    <xf numFmtId="0" fontId="61" fillId="22" borderId="0" xfId="5" applyFont="1" applyFill="1" applyAlignment="1">
      <alignment horizontal="center"/>
    </xf>
    <xf numFmtId="0" fontId="60" fillId="37" borderId="0" xfId="5" applyFont="1" applyFill="1" applyAlignment="1">
      <alignment horizontal="left" vertical="top" wrapText="1"/>
    </xf>
  </cellXfs>
  <cellStyles count="7">
    <cellStyle name="Currency 2" xfId="3" xr:uid="{0D7FFEC1-7A71-4E9C-80AB-7E5F296BE72C}"/>
    <cellStyle name="Normal" xfId="0" builtinId="0"/>
    <cellStyle name="Normal 2" xfId="1" xr:uid="{0FCDF791-4267-4D32-AD27-174023303A26}"/>
    <cellStyle name="Normal 2 2" xfId="5" xr:uid="{18E87188-FCFE-49AF-A6E2-6205B1833CA4}"/>
    <cellStyle name="Normal 3" xfId="4" xr:uid="{E493FB54-F218-4D97-BBB3-347F85BCBC84}"/>
    <cellStyle name="Normal 4" xfId="6" xr:uid="{8D845656-67B6-4D38-AA2D-FFB245D561C3}"/>
    <cellStyle name="Percent 2" xfId="2" xr:uid="{EA04854D-2633-4AA3-A387-0854EAFC3204}"/>
  </cellStyles>
  <dxfs count="16">
    <dxf>
      <font>
        <b/>
        <i val="0"/>
        <color rgb="FF5B21B6"/>
      </font>
      <fill>
        <patternFill patternType="solid">
          <fgColor indexed="64"/>
          <bgColor rgb="FFE5D4FF"/>
        </patternFill>
      </fill>
    </dxf>
    <dxf>
      <font>
        <b/>
        <i val="0"/>
        <color rgb="FF92400E"/>
      </font>
      <fill>
        <patternFill patternType="solid">
          <fgColor indexed="64"/>
          <bgColor rgb="FFFEF3C7"/>
        </patternFill>
      </fill>
    </dxf>
    <dxf>
      <font>
        <b/>
        <i val="0"/>
        <color rgb="FF065F46"/>
      </font>
      <fill>
        <patternFill patternType="solid">
          <fgColor indexed="64"/>
          <bgColor rgb="FFD1FAE5"/>
        </patternFill>
      </fill>
    </dxf>
    <dxf>
      <font>
        <b/>
        <i val="0"/>
        <color rgb="FF1E40AF"/>
      </font>
      <fill>
        <patternFill patternType="solid">
          <fgColor indexed="64"/>
          <bgColor rgb="FFDBEAFE"/>
        </patternFill>
      </fill>
    </dxf>
    <dxf>
      <font>
        <b/>
        <i val="0"/>
        <color rgb="FF0A6F4D"/>
      </font>
      <fill>
        <patternFill patternType="solid">
          <fgColor indexed="64"/>
          <bgColor rgb="FF88DCC0"/>
        </patternFill>
      </fill>
    </dxf>
    <dxf>
      <font>
        <b/>
        <i val="0"/>
        <color rgb="FF14506E"/>
      </font>
      <fill>
        <patternFill patternType="solid">
          <fgColor indexed="64"/>
          <bgColor rgb="FFCCEFF6"/>
        </patternFill>
      </fill>
    </dxf>
    <dxf>
      <font>
        <b/>
        <i val="0"/>
        <color rgb="FF935F07"/>
      </font>
      <fill>
        <patternFill patternType="solid">
          <fgColor indexed="64"/>
          <bgColor rgb="FFFCE2B6"/>
        </patternFill>
      </fill>
    </dxf>
    <dxf>
      <font>
        <b/>
        <i val="0"/>
        <color rgb="FF9B1C1C"/>
      </font>
      <fill>
        <patternFill patternType="solid">
          <fgColor indexed="64"/>
          <bgColor rgb="FFF8C6C6"/>
        </patternFill>
      </fill>
    </dxf>
    <dxf>
      <font>
        <b/>
        <i val="0"/>
        <color rgb="FF0A6F4D"/>
      </font>
      <fill>
        <patternFill patternType="solid">
          <fgColor indexed="64"/>
          <bgColor rgb="FF88DCC0"/>
        </patternFill>
      </fill>
    </dxf>
    <dxf>
      <font>
        <b/>
        <i val="0"/>
        <color rgb="FF935F07"/>
      </font>
      <fill>
        <patternFill patternType="solid">
          <fgColor indexed="64"/>
          <bgColor rgb="FFFCE2B6"/>
        </patternFill>
      </fill>
    </dxf>
    <dxf>
      <font>
        <b/>
        <i val="0"/>
        <color rgb="FF9B1C1C"/>
      </font>
      <fill>
        <patternFill patternType="solid">
          <fgColor indexed="64"/>
          <bgColor rgb="FFF8C6C6"/>
        </patternFill>
      </fill>
    </dxf>
    <dxf>
      <font>
        <color rgb="FFCCEFF6"/>
      </font>
      <fill>
        <patternFill>
          <bgColor rgb="FFCCEFF6"/>
        </patternFill>
      </fill>
    </dxf>
    <dxf>
      <font>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s>
  <tableStyles count="0" defaultTableStyle="TableStyleMedium9" defaultPivotStyle="PivotStyleLight16"/>
  <colors>
    <mruColors>
      <color rgb="FFF1FAFD"/>
      <color rgb="FFF5F5F5"/>
      <color rgb="FF0F3B51"/>
      <color rgb="FFFBFBFB"/>
      <color rgb="FFA3E2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9739-4991-9436-E0ACE84FC7A7}"/>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9739-4991-9436-E0ACE84FC7A7}"/>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9739-4991-9436-E0ACE84FC7A7}"/>
              </c:ext>
            </c:extLst>
          </c:dPt>
          <c:val>
            <c:numRef>
              <c:f>'Project Plan'!$AS$2:$AS$4</c:f>
              <c:numCache>
                <c:formatCode>;;</c:formatCode>
                <c:ptCount val="3"/>
                <c:pt idx="0">
                  <c:v>0.41600000000000004</c:v>
                </c:pt>
                <c:pt idx="2">
                  <c:v>0.58399999999999996</c:v>
                </c:pt>
              </c:numCache>
            </c:numRef>
          </c:val>
          <c:extLst>
            <c:ext xmlns:c16="http://schemas.microsoft.com/office/drawing/2014/chart" uri="{C3380CC4-5D6E-409C-BE32-E72D297353CC}">
              <c16:uniqueId val="{00000006-9739-4991-9436-E0ACE84FC7A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7EB0-4457-A844-0812664185E5}"/>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7EB0-4457-A844-0812664185E5}"/>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7EB0-4457-A844-0812664185E5}"/>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'Project Plan'!$AN$7:$AN$9</c:f>
              <c:strCache>
                <c:ptCount val="3"/>
                <c:pt idx="0">
                  <c:v>Completed</c:v>
                </c:pt>
                <c:pt idx="1">
                  <c:v>In progress</c:v>
                </c:pt>
                <c:pt idx="2">
                  <c:v>Not started</c:v>
                </c:pt>
              </c:strCache>
            </c:strRef>
          </c:cat>
          <c:val>
            <c:numRef>
              <c:f>'Project Plan'!$AO$7:$AO$9</c:f>
              <c:numCache>
                <c:formatCode>General</c:formatCode>
                <c:ptCount val="3"/>
                <c:pt idx="0">
                  <c:v>7</c:v>
                </c:pt>
                <c:pt idx="1">
                  <c:v>9</c:v>
                </c:pt>
                <c:pt idx="2">
                  <c:v>7</c:v>
                </c:pt>
              </c:numCache>
            </c:numRef>
          </c:val>
          <c:extLst>
            <c:ext xmlns:c16="http://schemas.microsoft.com/office/drawing/2014/chart" uri="{C3380CC4-5D6E-409C-BE32-E72D297353CC}">
              <c16:uniqueId val="{00000006-7EB0-4457-A844-0812664185E5}"/>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10"/>
  <c:chart>
    <c:title>
      <c:tx>
        <c:rich>
          <a:bodyPr/>
          <a:lstStyle/>
          <a:p>
            <a:pPr>
              <a:defRPr sz="1300" b="1">
                <a:solidFill>
                  <a:srgbClr val="14506E"/>
                </a:solidFill>
                <a:latin typeface="Bahnschrift"/>
                <a:ea typeface="Bahnschrift"/>
                <a:cs typeface="Bahnschrift"/>
              </a:defRPr>
            </a:pPr>
            <a:r>
              <a:rPr lang="en-US"/>
              <a:t>Task Status Breakdown</a:t>
            </a:r>
          </a:p>
        </c:rich>
      </c:tx>
      <c:layout>
        <c:manualLayout>
          <c:xMode val="edge"/>
          <c:yMode val="edge"/>
          <c:x val="0.43501868032091456"/>
          <c:y val="5.9829059829059832E-2"/>
        </c:manualLayout>
      </c:layout>
      <c:overlay val="0"/>
    </c:title>
    <c:autoTitleDeleted val="0"/>
    <c:plotArea>
      <c:layout>
        <c:manualLayout>
          <c:layoutTarget val="inner"/>
          <c:xMode val="edge"/>
          <c:yMode val="edge"/>
          <c:x val="6.3847401872497503E-2"/>
          <c:y val="8.5470085470085472E-2"/>
          <c:w val="0.37288689102898054"/>
          <c:h val="0.84297933912107137"/>
        </c:manualLayout>
      </c:layout>
      <c:pieChart>
        <c:varyColors val="1"/>
        <c:ser>
          <c:idx val="0"/>
          <c:order val="0"/>
          <c:tx>
            <c:strRef>
              <c:f>Dashboard!$D$13</c:f>
              <c:strCache>
                <c:ptCount val="1"/>
                <c:pt idx="0">
                  <c:v>Count</c:v>
                </c:pt>
              </c:strCache>
            </c:strRef>
          </c:tx>
          <c:spPr>
            <a:ln>
              <a:prstDash val="solid"/>
            </a:ln>
            <a:effectLst/>
          </c:spPr>
          <c:dPt>
            <c:idx val="0"/>
            <c:bubble3D val="0"/>
            <c:spPr>
              <a:solidFill>
                <a:srgbClr val="0A6F4D"/>
              </a:solidFill>
              <a:ln>
                <a:solidFill>
                  <a:srgbClr val="FFFFFF"/>
                </a:solidFill>
                <a:prstDash val="solid"/>
              </a:ln>
              <a:effectLst/>
            </c:spPr>
            <c:extLst>
              <c:ext xmlns:c16="http://schemas.microsoft.com/office/drawing/2014/chart" uri="{C3380CC4-5D6E-409C-BE32-E72D297353CC}">
                <c16:uniqueId val="{00000001-B93A-4FE7-8F61-E69EADDC62FC}"/>
              </c:ext>
            </c:extLst>
          </c:dPt>
          <c:dPt>
            <c:idx val="1"/>
            <c:bubble3D val="0"/>
            <c:spPr>
              <a:solidFill>
                <a:srgbClr val="D97706"/>
              </a:solidFill>
              <a:ln>
                <a:solidFill>
                  <a:srgbClr val="FFFFFF"/>
                </a:solidFill>
                <a:prstDash val="solid"/>
              </a:ln>
              <a:effectLst/>
            </c:spPr>
            <c:extLst>
              <c:ext xmlns:c16="http://schemas.microsoft.com/office/drawing/2014/chart" uri="{C3380CC4-5D6E-409C-BE32-E72D297353CC}">
                <c16:uniqueId val="{00000003-B93A-4FE7-8F61-E69EADDC62FC}"/>
              </c:ext>
            </c:extLst>
          </c:dPt>
          <c:dPt>
            <c:idx val="2"/>
            <c:bubble3D val="0"/>
            <c:spPr>
              <a:solidFill>
                <a:srgbClr val="6B7280"/>
              </a:solidFill>
              <a:ln>
                <a:solidFill>
                  <a:srgbClr val="FFFFFF"/>
                </a:solidFill>
                <a:prstDash val="solid"/>
              </a:ln>
              <a:effectLst/>
            </c:spPr>
            <c:extLst>
              <c:ext xmlns:c16="http://schemas.microsoft.com/office/drawing/2014/chart" uri="{C3380CC4-5D6E-409C-BE32-E72D297353CC}">
                <c16:uniqueId val="{00000005-B93A-4FE7-8F61-E69EADDC62FC}"/>
              </c:ext>
            </c:extLst>
          </c:dPt>
          <c:dLbls>
            <c:spPr>
              <a:noFill/>
              <a:ln>
                <a:noFill/>
              </a:ln>
              <a:effectLst/>
            </c:spPr>
            <c:txPr>
              <a:bodyPr wrap="square" lIns="38100" tIns="19050" rIns="38100" bIns="19050" anchor="ctr">
                <a:spAutoFit/>
              </a:bodyPr>
              <a:lstStyle/>
              <a:p>
                <a:pPr>
                  <a:defRPr sz="1000" b="1">
                    <a:solidFill>
                      <a:srgbClr val="FFFFFF"/>
                    </a:solidFill>
                    <a:latin typeface="Aptos Narrow"/>
                    <a:ea typeface="Aptos Narrow"/>
                    <a:cs typeface="Aptos Narrow"/>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Dashboard!$C$14:$C$16</c:f>
              <c:strCache>
                <c:ptCount val="3"/>
                <c:pt idx="0">
                  <c:v>Completed</c:v>
                </c:pt>
                <c:pt idx="1">
                  <c:v>In Progress</c:v>
                </c:pt>
                <c:pt idx="2">
                  <c:v>Not Started</c:v>
                </c:pt>
              </c:strCache>
            </c:strRef>
          </c:cat>
          <c:val>
            <c:numRef>
              <c:f>Dashboard!$D$14:$D$16</c:f>
              <c:numCache>
                <c:formatCode>General</c:formatCode>
                <c:ptCount val="3"/>
                <c:pt idx="0">
                  <c:v>7</c:v>
                </c:pt>
                <c:pt idx="1">
                  <c:v>10</c:v>
                </c:pt>
                <c:pt idx="2">
                  <c:v>8</c:v>
                </c:pt>
              </c:numCache>
            </c:numRef>
          </c:val>
          <c:extLst>
            <c:ext xmlns:c16="http://schemas.microsoft.com/office/drawing/2014/chart" uri="{C3380CC4-5D6E-409C-BE32-E72D297353CC}">
              <c16:uniqueId val="{00000006-B93A-4FE7-8F61-E69EADDC62FC}"/>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0701427444442781"/>
          <c:y val="0.37331718150615789"/>
          <c:w val="0.30016909039489154"/>
          <c:h val="0.46366444579043004"/>
        </c:manualLayout>
      </c:layout>
      <c:overlay val="0"/>
      <c:txPr>
        <a:bodyPr/>
        <a:lstStyle/>
        <a:p>
          <a:pPr>
            <a:defRPr sz="1000">
              <a:solidFill>
                <a:srgbClr val="262626"/>
              </a:solidFill>
              <a:latin typeface="Aptos Narrow"/>
              <a:ea typeface="Aptos Narrow"/>
              <a:cs typeface="Aptos Narrow"/>
            </a:defRPr>
          </a:pPr>
          <a:endParaRPr lang="en-US"/>
        </a:p>
      </c:txPr>
    </c:legend>
    <c:plotVisOnly val="1"/>
    <c:dispBlanksAs val="gap"/>
    <c:showDLblsOverMax val="1"/>
  </c:chart>
  <c:spPr>
    <a:noFill/>
    <a:ln>
      <a:noFill/>
      <a:prstDash val="soli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10"/>
  <c:chart>
    <c:title>
      <c:tx>
        <c:rich>
          <a:bodyPr/>
          <a:lstStyle/>
          <a:p>
            <a:pPr>
              <a:defRPr sz="1200" b="1">
                <a:solidFill>
                  <a:srgbClr val="14506E"/>
                </a:solidFill>
              </a:defRPr>
            </a:pPr>
            <a:r>
              <a:rPr lang="en-IN"/>
              <a:t>Budget: Planned vs Actual</a:t>
            </a:r>
          </a:p>
        </c:rich>
      </c:tx>
      <c:overlay val="1"/>
    </c:title>
    <c:autoTitleDeleted val="0"/>
    <c:plotArea>
      <c:layout/>
      <c:barChart>
        <c:barDir val="col"/>
        <c:grouping val="clustered"/>
        <c:varyColors val="1"/>
        <c:ser>
          <c:idx val="0"/>
          <c:order val="0"/>
          <c:tx>
            <c:strRef>
              <c:f>Dashboard!$D$20</c:f>
              <c:strCache>
                <c:ptCount val="1"/>
                <c:pt idx="0">
                  <c:v>Planned</c:v>
                </c:pt>
              </c:strCache>
            </c:strRef>
          </c:tx>
          <c:spPr>
            <a:solidFill>
              <a:srgbClr val="A3E2EF"/>
            </a:solidFill>
            <a:ln>
              <a:noFill/>
              <a:prstDash val="solid"/>
            </a:ln>
            <a:effectLst/>
          </c:spPr>
          <c:invertIfNegative val="1"/>
          <c:cat>
            <c:strRef>
              <c:f>Dashboard!$C$21:$C$25</c:f>
              <c:strCache>
                <c:ptCount val="5"/>
                <c:pt idx="0">
                  <c:v>Assessment</c:v>
                </c:pt>
                <c:pt idx="1">
                  <c:v>Design</c:v>
                </c:pt>
                <c:pt idx="2">
                  <c:v>Migration</c:v>
                </c:pt>
                <c:pt idx="3">
                  <c:v>Testing</c:v>
                </c:pt>
                <c:pt idx="4">
                  <c:v>Launch</c:v>
                </c:pt>
              </c:strCache>
            </c:strRef>
          </c:cat>
          <c:val>
            <c:numRef>
              <c:f>Dashboard!$D$21:$D$25</c:f>
              <c:numCache>
                <c:formatCode>"$"#,##0</c:formatCode>
                <c:ptCount val="5"/>
                <c:pt idx="0">
                  <c:v>42000</c:v>
                </c:pt>
                <c:pt idx="1">
                  <c:v>71000</c:v>
                </c:pt>
                <c:pt idx="2">
                  <c:v>122000</c:v>
                </c:pt>
                <c:pt idx="3">
                  <c:v>58000</c:v>
                </c:pt>
                <c:pt idx="4">
                  <c:v>47000</c:v>
                </c:pt>
              </c:numCache>
            </c:numRef>
          </c:val>
          <c:extLst>
            <c:ext xmlns:c14="http://schemas.microsoft.com/office/drawing/2007/8/2/chart" uri="{6F2FDCE9-48DA-4B69-8628-5D25D57E5C99}">
              <c14:invertSolidFillFmt>
                <c14:spPr xmlns:c14="http://schemas.microsoft.com/office/drawing/2007/8/2/chart">
                  <a:solidFill>
                    <a:srgbClr val="FFFFFF"/>
                  </a:solidFill>
                  <a:ln>
                    <a:noFill/>
                    <a:prstDash val="solid"/>
                  </a:ln>
                  <a:effectLst/>
                </c14:spPr>
              </c14:invertSolidFillFmt>
            </c:ext>
            <c:ext xmlns:c16="http://schemas.microsoft.com/office/drawing/2014/chart" uri="{C3380CC4-5D6E-409C-BE32-E72D297353CC}">
              <c16:uniqueId val="{00000000-E18D-4338-8B3A-F122D1F3D98A}"/>
            </c:ext>
          </c:extLst>
        </c:ser>
        <c:ser>
          <c:idx val="1"/>
          <c:order val="1"/>
          <c:tx>
            <c:strRef>
              <c:f>Dashboard!$E$20</c:f>
              <c:strCache>
                <c:ptCount val="1"/>
                <c:pt idx="0">
                  <c:v>Actual</c:v>
                </c:pt>
              </c:strCache>
            </c:strRef>
          </c:tx>
          <c:spPr>
            <a:solidFill>
              <a:srgbClr val="00A0C8"/>
            </a:solidFill>
            <a:ln>
              <a:noFill/>
              <a:prstDash val="solid"/>
            </a:ln>
            <a:effectLst/>
          </c:spPr>
          <c:invertIfNegative val="1"/>
          <c:cat>
            <c:strRef>
              <c:f>Dashboard!$C$21:$C$25</c:f>
              <c:strCache>
                <c:ptCount val="5"/>
                <c:pt idx="0">
                  <c:v>Assessment</c:v>
                </c:pt>
                <c:pt idx="1">
                  <c:v>Design</c:v>
                </c:pt>
                <c:pt idx="2">
                  <c:v>Migration</c:v>
                </c:pt>
                <c:pt idx="3">
                  <c:v>Testing</c:v>
                </c:pt>
                <c:pt idx="4">
                  <c:v>Launch</c:v>
                </c:pt>
              </c:strCache>
            </c:strRef>
          </c:cat>
          <c:val>
            <c:numRef>
              <c:f>Dashboard!$E$21:$E$25</c:f>
              <c:numCache>
                <c:formatCode>"$"#,##0</c:formatCode>
                <c:ptCount val="5"/>
                <c:pt idx="0">
                  <c:v>42000</c:v>
                </c:pt>
                <c:pt idx="1">
                  <c:v>44500</c:v>
                </c:pt>
                <c:pt idx="2">
                  <c:v>8000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a:noFill/>
                    <a:prstDash val="solid"/>
                  </a:ln>
                  <a:effectLst/>
                </c14:spPr>
              </c14:invertSolidFillFmt>
            </c:ext>
            <c:ext xmlns:c16="http://schemas.microsoft.com/office/drawing/2014/chart" uri="{C3380CC4-5D6E-409C-BE32-E72D297353CC}">
              <c16:uniqueId val="{00000001-E18D-4338-8B3A-F122D1F3D98A}"/>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numFmt formatCode="&quot;$&quot;#,##0" sourceLinked="1"/>
        <c:majorTickMark val="none"/>
        <c:minorTickMark val="none"/>
        <c:tickLblPos val="nextTo"/>
        <c:crossAx val="10"/>
        <c:crosses val="autoZero"/>
        <c:crossBetween val="between"/>
      </c:valAx>
      <c:spPr>
        <a:noFill/>
      </c:spPr>
    </c:plotArea>
    <c:legend>
      <c:legendPos val="r"/>
      <c:layout>
        <c:manualLayout>
          <c:xMode val="edge"/>
          <c:yMode val="edge"/>
          <c:x val="0.69301683443415718"/>
          <c:y val="4.9948446997871196E-2"/>
          <c:w val="0.28988914847182562"/>
          <c:h val="8.577085844725435E-2"/>
        </c:manualLayout>
      </c:layout>
      <c:overlay val="1"/>
    </c:legend>
    <c:plotVisOnly val="1"/>
    <c:dispBlanksAs val="gap"/>
    <c:showDLblsOverMax val="1"/>
  </c:chart>
  <c:spPr>
    <a:noFill/>
    <a:ln>
      <a:noFill/>
      <a:prstDash val="solid"/>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xlx&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nalysistabs.org/?utm_source=xlx&amp;utm_medium=xlpplan2026"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nalysistabs.org/?utm_source=xlx&amp;utm_medium=xlpplan2026"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nalysistabs.org/?utm_source=xlx&amp;utm_medium=xlpplan2026"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analysistabs.org/?utm_source=xlx&amp;utm_medium=xlpplan2026" TargetMode="Externa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pplan2026"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xlx&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xlx&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88900</xdr:colOff>
      <xdr:row>1</xdr:row>
      <xdr:rowOff>114300</xdr:rowOff>
    </xdr:from>
    <xdr:ext cx="457200" cy="467808"/>
    <xdr:pic>
      <xdr:nvPicPr>
        <xdr:cNvPr id="9" name="Analysistabs® Logo"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7DB4EEA8-26B8-44A0-ACF5-46C05B3FA7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 y="241300"/>
          <a:ext cx="457200" cy="467808"/>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Logo">
          <a:hlinkClick xmlns:r="http://schemas.openxmlformats.org/officeDocument/2006/relationships" r:id="rId3" tooltip="Excelx.com"/>
          <a:extLst>
            <a:ext uri="{FF2B5EF4-FFF2-40B4-BE49-F238E27FC236}">
              <a16:creationId xmlns:a16="http://schemas.microsoft.com/office/drawing/2014/main" id="{3C85068D-BA14-424A-83CF-92E6BF2A40CC}"/>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40</xdr:col>
      <xdr:colOff>209550</xdr:colOff>
      <xdr:row>1</xdr:row>
      <xdr:rowOff>37353</xdr:rowOff>
    </xdr:from>
    <xdr:to>
      <xdr:col>44</xdr:col>
      <xdr:colOff>127000</xdr:colOff>
      <xdr:row>3</xdr:row>
      <xdr:rowOff>311150</xdr:rowOff>
    </xdr:to>
    <xdr:graphicFrame macro="">
      <xdr:nvGraphicFramePr>
        <xdr:cNvPr id="4" name="chtProgress">
          <a:extLst>
            <a:ext uri="{FF2B5EF4-FFF2-40B4-BE49-F238E27FC236}">
              <a16:creationId xmlns:a16="http://schemas.microsoft.com/office/drawing/2014/main" id="{0F511770-9D4F-4D8F-854D-99B9CFADE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215901</xdr:colOff>
      <xdr:row>45</xdr:row>
      <xdr:rowOff>0</xdr:rowOff>
    </xdr:from>
    <xdr:to>
      <xdr:col>45</xdr:col>
      <xdr:colOff>45358</xdr:colOff>
      <xdr:row>47</xdr:row>
      <xdr:rowOff>222250</xdr:rowOff>
    </xdr:to>
    <xdr:grpSp>
      <xdr:nvGrpSpPr>
        <xdr:cNvPr id="5" name="Group 4">
          <a:extLst>
            <a:ext uri="{FF2B5EF4-FFF2-40B4-BE49-F238E27FC236}">
              <a16:creationId xmlns:a16="http://schemas.microsoft.com/office/drawing/2014/main" id="{83390EB8-E0B4-47A8-B6FA-E9042450A4B8}"/>
            </a:ext>
          </a:extLst>
        </xdr:cNvPr>
        <xdr:cNvGrpSpPr/>
      </xdr:nvGrpSpPr>
      <xdr:grpSpPr>
        <a:xfrm>
          <a:off x="215901" y="12094882"/>
          <a:ext cx="21822869" cy="730250"/>
          <a:chOff x="171450" y="8515350"/>
          <a:chExt cx="37542832"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E7A619A5-3860-F6A5-9B8A-D6B9306BC36D}"/>
              </a:ext>
            </a:extLst>
          </xdr:cNvPr>
          <xdr:cNvSpPr/>
        </xdr:nvSpPr>
        <xdr:spPr>
          <a:xfrm>
            <a:off x="171450" y="8515350"/>
            <a:ext cx="37542832"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35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0CB9351E-AAC7-8151-441F-B095FA17214F}"/>
              </a:ext>
            </a:extLst>
          </xdr:cNvPr>
          <xdr:cNvSpPr/>
        </xdr:nvSpPr>
        <xdr:spPr>
          <a:xfrm>
            <a:off x="18340046" y="8597900"/>
            <a:ext cx="574677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38</xdr:col>
      <xdr:colOff>81643</xdr:colOff>
      <xdr:row>4</xdr:row>
      <xdr:rowOff>248557</xdr:rowOff>
    </xdr:from>
    <xdr:to>
      <xdr:col>44</xdr:col>
      <xdr:colOff>308428</xdr:colOff>
      <xdr:row>9</xdr:row>
      <xdr:rowOff>18143</xdr:rowOff>
    </xdr:to>
    <xdr:graphicFrame macro="">
      <xdr:nvGraphicFramePr>
        <xdr:cNvPr id="8" name="chtStatus">
          <a:extLst>
            <a:ext uri="{FF2B5EF4-FFF2-40B4-BE49-F238E27FC236}">
              <a16:creationId xmlns:a16="http://schemas.microsoft.com/office/drawing/2014/main" id="{28972CA1-DB0C-4E72-9194-E8641B8C3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88900</xdr:colOff>
      <xdr:row>1</xdr:row>
      <xdr:rowOff>114300</xdr:rowOff>
    </xdr:from>
    <xdr:ext cx="457200" cy="467808"/>
    <xdr:pic>
      <xdr:nvPicPr>
        <xdr:cNvPr id="3" name="Analysistabs® Logo"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D240D460-1A13-4657-BD8C-8940801A3B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 y="241300"/>
          <a:ext cx="457200" cy="467808"/>
        </a:xfrm>
        <a:prstGeom prst="rect">
          <a:avLst/>
        </a:prstGeom>
        <a:ln>
          <a:noFill/>
        </a:ln>
        <a:effectLst>
          <a:outerShdw blurRad="292100" dist="139700" dir="2700000" algn="tl" rotWithShape="0">
            <a:srgbClr val="333333">
              <a:alpha val="65000"/>
            </a:srgbClr>
          </a:outerShdw>
        </a:effec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88900</xdr:colOff>
      <xdr:row>1</xdr:row>
      <xdr:rowOff>114300</xdr:rowOff>
    </xdr:from>
    <xdr:ext cx="457200" cy="467808"/>
    <xdr:pic>
      <xdr:nvPicPr>
        <xdr:cNvPr id="3" name="Analysistabs® Logo"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93D3CF02-279D-4264-9BDB-7F034C1251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 y="241300"/>
          <a:ext cx="457200" cy="467808"/>
        </a:xfrm>
        <a:prstGeom prst="rect">
          <a:avLst/>
        </a:prstGeom>
        <a:ln>
          <a:noFill/>
        </a:ln>
        <a:effectLst>
          <a:outerShdw blurRad="292100" dist="139700" dir="2700000" algn="tl" rotWithShape="0">
            <a:srgbClr val="333333">
              <a:alpha val="65000"/>
            </a:srgbClr>
          </a:outerShdw>
        </a:effec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88900</xdr:colOff>
      <xdr:row>1</xdr:row>
      <xdr:rowOff>114300</xdr:rowOff>
    </xdr:from>
    <xdr:ext cx="457200" cy="467808"/>
    <xdr:pic>
      <xdr:nvPicPr>
        <xdr:cNvPr id="3" name="Analysistabs® Logo"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9F68C526-CE01-426C-A0C3-8809CC8930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 y="241300"/>
          <a:ext cx="457200" cy="467808"/>
        </a:xfrm>
        <a:prstGeom prst="rect">
          <a:avLst/>
        </a:prstGeom>
        <a:ln>
          <a:noFill/>
        </a:ln>
        <a:effectLst>
          <a:outerShdw blurRad="292100" dist="139700" dir="2700000" algn="tl" rotWithShape="0">
            <a:srgbClr val="333333">
              <a:alpha val="65000"/>
            </a:srgbClr>
          </a:outerShdw>
        </a:effec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158750</xdr:colOff>
      <xdr:row>11</xdr:row>
      <xdr:rowOff>63500</xdr:rowOff>
    </xdr:from>
    <xdr:ext cx="3359150" cy="14859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5</xdr:col>
      <xdr:colOff>88900</xdr:colOff>
      <xdr:row>18</xdr:row>
      <xdr:rowOff>127000</xdr:rowOff>
    </xdr:from>
    <xdr:ext cx="5200650" cy="1949450"/>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xdr:col>
      <xdr:colOff>88900</xdr:colOff>
      <xdr:row>1</xdr:row>
      <xdr:rowOff>114300</xdr:rowOff>
    </xdr:from>
    <xdr:ext cx="457200" cy="467808"/>
    <xdr:pic>
      <xdr:nvPicPr>
        <xdr:cNvPr id="35" name="Analysistabs® Logo" descr="A blue circle with white text and a graph&#10;&#10;Description automatically generated">
          <a:hlinkClick xmlns:r="http://schemas.openxmlformats.org/officeDocument/2006/relationships" r:id="rId3" tooltip="analysistabs.com"/>
          <a:extLst>
            <a:ext uri="{FF2B5EF4-FFF2-40B4-BE49-F238E27FC236}">
              <a16:creationId xmlns:a16="http://schemas.microsoft.com/office/drawing/2014/main" id="{573993D0-FCDA-40F4-A5D4-5C8D94F2D2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2900" y="241300"/>
          <a:ext cx="457200" cy="467808"/>
        </a:xfrm>
        <a:prstGeom prst="rect">
          <a:avLst/>
        </a:prstGeom>
        <a:ln>
          <a:noFill/>
        </a:ln>
        <a:effectLst>
          <a:outerShdw blurRad="292100" dist="139700" dir="2700000" algn="tl" rotWithShape="0">
            <a:srgbClr val="333333">
              <a:alpha val="65000"/>
            </a:srgbClr>
          </a:outerShdw>
        </a:effec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292F6C75-1CA3-499D-B837-C7BE24C9296B}"/>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88168B48-7973-4672-A824-ECD602B0C0C8}"/>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AF07FDC4-916D-4B1E-85C3-D38674AA6D52}"/>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912DBE74-5AA6-47A1-B78A-15D5D90A557E}"/>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504D6DDF-7947-41E1-A932-8D13CEBCD70B}"/>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E60AB42A-55A9-4776-BD32-D0BF7E66515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C6D2EFD9-0335-45F3-8704-32915FE6D1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B2D8E416-8D4E-44B8-96D0-9D0A436FE87E}"/>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C2749383-3B1C-4506-A729-61CC0D4356E6}"/>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W3Slides_MC1">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0070C0"/>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FEE53E2-7D75-4160-91ED-43ACA4AF0DAC}">
  <we:reference id="wa200009404" version="1.0.0.8" store="en-US" storeType="OMEX"/>
  <we:alternateReferences>
    <we:reference id="WA200009404" version="1.0.0.8" store="" storeType="OMEX"/>
  </we:alternateReferences>
  <we:properties>
    <we:property name="claude.fileId" value="&quot;8ef4ea64-9bfc-4641-b1a0-594418282abe&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8219-13DD-4FC3-8B0F-3FD66001C7C6}">
  <sheetPr codeName="Sheet15">
    <tabColor theme="7" tint="-0.499984740745262"/>
    <pageSetUpPr fitToPage="1"/>
  </sheetPr>
  <dimension ref="A1:AT117"/>
  <sheetViews>
    <sheetView showGridLines="0" showRowColHeaders="0" tabSelected="1" zoomScale="85" zoomScaleNormal="85" workbookViewId="0"/>
  </sheetViews>
  <sheetFormatPr defaultColWidth="0" defaultRowHeight="0" customHeight="1" zeroHeight="1" x14ac:dyDescent="0.35"/>
  <cols>
    <col min="1" max="1" width="3.6328125" style="1" customWidth="1"/>
    <col min="2" max="2" width="9.6328125" style="1" customWidth="1"/>
    <col min="3" max="3" width="36.26953125" style="1" customWidth="1"/>
    <col min="4" max="4" width="26.1796875" style="1" customWidth="1"/>
    <col min="5" max="6" width="16" style="1" customWidth="1"/>
    <col min="7" max="7" width="13.26953125" style="1" customWidth="1"/>
    <col min="8" max="9" width="15.6328125" style="1" customWidth="1"/>
    <col min="10" max="10" width="1.6328125" style="1" customWidth="1"/>
    <col min="11" max="46" width="4.6328125" style="1" customWidth="1"/>
    <col min="47" max="16384" width="8.7265625" style="1" hidden="1"/>
  </cols>
  <sheetData>
    <row r="1" spans="1:45" ht="10" customHeight="1" x14ac:dyDescent="0.35"/>
    <row r="2" spans="1:45" s="3" customFormat="1" ht="35" customHeight="1" x14ac:dyDescent="0.35">
      <c r="A2" s="1"/>
      <c r="B2" s="293"/>
      <c r="C2" s="294" t="s">
        <v>301</v>
      </c>
      <c r="D2" s="294"/>
      <c r="E2" s="294"/>
      <c r="F2" s="294"/>
      <c r="G2" s="294"/>
      <c r="H2" s="294"/>
      <c r="I2" s="294"/>
      <c r="J2" s="1"/>
      <c r="K2" s="295" t="s">
        <v>194</v>
      </c>
      <c r="L2" s="295"/>
      <c r="M2" s="295"/>
      <c r="N2" s="295"/>
      <c r="O2" s="295"/>
      <c r="P2" s="295"/>
      <c r="Q2" s="295"/>
      <c r="R2" s="296" t="s">
        <v>0</v>
      </c>
      <c r="S2" s="296"/>
      <c r="T2" s="296"/>
      <c r="U2" s="296"/>
      <c r="V2" s="296"/>
      <c r="W2" s="296"/>
      <c r="X2" s="296"/>
      <c r="Y2" s="297" t="s">
        <v>1</v>
      </c>
      <c r="Z2" s="297"/>
      <c r="AA2" s="297"/>
      <c r="AB2" s="297"/>
      <c r="AC2" s="297"/>
      <c r="AD2" s="297"/>
      <c r="AE2" s="297"/>
      <c r="AF2" s="292" t="s">
        <v>2</v>
      </c>
      <c r="AG2" s="292"/>
      <c r="AH2" s="292"/>
      <c r="AI2" s="292"/>
      <c r="AJ2" s="292"/>
      <c r="AK2" s="292"/>
      <c r="AL2" s="292"/>
      <c r="AM2" s="277" t="s">
        <v>195</v>
      </c>
      <c r="AN2" s="278"/>
      <c r="AO2" s="278"/>
      <c r="AP2" s="283">
        <f ca="1">AS2</f>
        <v>0.41600000000000004</v>
      </c>
      <c r="AQ2" s="283"/>
      <c r="AR2" s="283"/>
      <c r="AS2" s="2">
        <f ca="1">IFERROR(IF(ANALYSISTABS,AVERAGEIF(C14:C43,"*",H15:H43),""),"")</f>
        <v>0.41600000000000004</v>
      </c>
    </row>
    <row r="3" spans="1:45" s="3" customFormat="1" ht="20" customHeight="1" x14ac:dyDescent="0.35">
      <c r="A3" s="1"/>
      <c r="B3" s="293"/>
      <c r="C3" s="286" t="s">
        <v>196</v>
      </c>
      <c r="D3" s="286"/>
      <c r="E3" s="286"/>
      <c r="F3" s="286"/>
      <c r="G3" s="286"/>
      <c r="H3" s="286"/>
      <c r="I3" s="286"/>
      <c r="J3" s="1"/>
      <c r="K3" s="287">
        <f>IFERROR(IF(ANALYSISTABS,COUNTA(B14:B43),""),"")</f>
        <v>25</v>
      </c>
      <c r="L3" s="287"/>
      <c r="M3" s="287"/>
      <c r="N3" s="287"/>
      <c r="O3" s="287"/>
      <c r="P3" s="287"/>
      <c r="Q3" s="287"/>
      <c r="R3" s="288">
        <f>IFERROR(IF(ANALYSISTABS,COUNTIFS($B$14:$B$43,"*",$I$14:$I$43,R2),""),"")</f>
        <v>7</v>
      </c>
      <c r="S3" s="288"/>
      <c r="T3" s="288"/>
      <c r="U3" s="288"/>
      <c r="V3" s="288"/>
      <c r="W3" s="288"/>
      <c r="X3" s="288"/>
      <c r="Y3" s="289">
        <f>IFERROR(IF(ANALYSISTABS,COUNTIFS($B$14:$B$43,"*",$I$14:$I$43,Y2),""),"")</f>
        <v>9</v>
      </c>
      <c r="Z3" s="289"/>
      <c r="AA3" s="289"/>
      <c r="AB3" s="289"/>
      <c r="AC3" s="289"/>
      <c r="AD3" s="289"/>
      <c r="AE3" s="289"/>
      <c r="AF3" s="290">
        <f>IFERROR(IF(ANALYSISTABS,COUNTIFS($B$14:$B$43,"*",$I$14:$I$43,AF2),""),"")</f>
        <v>7</v>
      </c>
      <c r="AG3" s="290"/>
      <c r="AH3" s="290"/>
      <c r="AI3" s="290"/>
      <c r="AJ3" s="290"/>
      <c r="AK3" s="290"/>
      <c r="AL3" s="290"/>
      <c r="AM3" s="279"/>
      <c r="AN3" s="280"/>
      <c r="AO3" s="280"/>
      <c r="AP3" s="284"/>
      <c r="AQ3" s="284"/>
      <c r="AR3" s="284"/>
      <c r="AS3" s="4"/>
    </row>
    <row r="4" spans="1:45" s="6" customFormat="1" ht="25" customHeight="1" x14ac:dyDescent="0.35">
      <c r="A4" s="1"/>
      <c r="B4" s="293"/>
      <c r="C4" s="291" t="str">
        <f>D6</f>
        <v>Project Nova: Digital Workplace Transformation</v>
      </c>
      <c r="D4" s="291"/>
      <c r="E4" s="291"/>
      <c r="F4" s="291"/>
      <c r="G4" s="291"/>
      <c r="H4" s="291"/>
      <c r="I4" s="291"/>
      <c r="J4" s="1"/>
      <c r="K4" s="287"/>
      <c r="L4" s="287"/>
      <c r="M4" s="287"/>
      <c r="N4" s="287"/>
      <c r="O4" s="287"/>
      <c r="P4" s="287"/>
      <c r="Q4" s="287"/>
      <c r="R4" s="288"/>
      <c r="S4" s="288"/>
      <c r="T4" s="288"/>
      <c r="U4" s="288"/>
      <c r="V4" s="288"/>
      <c r="W4" s="288"/>
      <c r="X4" s="288"/>
      <c r="Y4" s="289"/>
      <c r="Z4" s="289"/>
      <c r="AA4" s="289"/>
      <c r="AB4" s="289"/>
      <c r="AC4" s="289"/>
      <c r="AD4" s="289"/>
      <c r="AE4" s="289"/>
      <c r="AF4" s="290"/>
      <c r="AG4" s="290"/>
      <c r="AH4" s="290"/>
      <c r="AI4" s="290"/>
      <c r="AJ4" s="290"/>
      <c r="AK4" s="290"/>
      <c r="AL4" s="290"/>
      <c r="AM4" s="281"/>
      <c r="AN4" s="282"/>
      <c r="AO4" s="282"/>
      <c r="AP4" s="285"/>
      <c r="AQ4" s="285"/>
      <c r="AR4" s="285"/>
      <c r="AS4" s="5">
        <f ca="1">1-AS2</f>
        <v>0.58399999999999996</v>
      </c>
    </row>
    <row r="5" spans="1:45" ht="20" customHeight="1" x14ac:dyDescent="0.35">
      <c r="K5" s="7"/>
      <c r="L5" s="7"/>
      <c r="M5" s="7"/>
      <c r="N5" s="7"/>
      <c r="O5" s="7"/>
      <c r="P5" s="7"/>
      <c r="Q5" s="7"/>
    </row>
    <row r="6" spans="1:45" s="6" customFormat="1" ht="25" customHeight="1" x14ac:dyDescent="0.35">
      <c r="A6" s="1"/>
      <c r="B6" s="251" t="s">
        <v>197</v>
      </c>
      <c r="C6" s="99" t="s">
        <v>4</v>
      </c>
      <c r="D6" s="254" t="s">
        <v>3</v>
      </c>
      <c r="E6" s="254"/>
      <c r="F6" s="255"/>
      <c r="H6" s="8" t="s">
        <v>5</v>
      </c>
      <c r="I6" s="226">
        <f>IFERROR(IF(ANALYSISTABS,IF(MIN(E14:E43)&lt;=0,"",MIN(E14:E43)),""),"")</f>
        <v>46146</v>
      </c>
      <c r="J6" s="1"/>
      <c r="K6" s="256" t="s">
        <v>198</v>
      </c>
      <c r="L6" s="257"/>
      <c r="M6" s="257"/>
      <c r="N6" s="257"/>
      <c r="O6" s="257"/>
      <c r="P6" s="257"/>
      <c r="Q6" s="257"/>
      <c r="R6" s="262" t="s">
        <v>6</v>
      </c>
      <c r="S6" s="262"/>
      <c r="T6" s="262"/>
      <c r="U6" s="262"/>
      <c r="V6" s="262"/>
      <c r="W6" s="262"/>
      <c r="X6" s="262"/>
      <c r="Y6" s="262"/>
      <c r="Z6" s="262"/>
      <c r="AA6" s="262"/>
      <c r="AB6" s="262"/>
      <c r="AC6" s="262"/>
      <c r="AD6" s="262"/>
      <c r="AE6" s="262"/>
      <c r="AF6" s="262"/>
      <c r="AG6" s="262"/>
      <c r="AH6" s="262"/>
      <c r="AI6" s="262"/>
      <c r="AJ6" s="262"/>
      <c r="AK6" s="262"/>
      <c r="AL6" s="263"/>
      <c r="AM6" s="9"/>
      <c r="AN6" s="9"/>
      <c r="AO6" s="9"/>
      <c r="AP6" s="9"/>
      <c r="AQ6" s="9"/>
      <c r="AR6" s="9"/>
      <c r="AS6" s="9"/>
    </row>
    <row r="7" spans="1:45" s="6" customFormat="1" ht="25" customHeight="1" x14ac:dyDescent="0.35">
      <c r="A7" s="1"/>
      <c r="B7" s="252"/>
      <c r="C7" s="100" t="s">
        <v>7</v>
      </c>
      <c r="D7" s="268" t="s">
        <v>8</v>
      </c>
      <c r="E7" s="268"/>
      <c r="F7" s="269"/>
      <c r="H7" s="8" t="s">
        <v>9</v>
      </c>
      <c r="I7" s="226">
        <f>IFERROR(IF(ANALYSISTABS,IF(MAX(F14:F43)&lt;=0,"",MAX(F14:F43)),""),"")</f>
        <v>46178</v>
      </c>
      <c r="J7" s="1"/>
      <c r="K7" s="258"/>
      <c r="L7" s="259"/>
      <c r="M7" s="259"/>
      <c r="N7" s="259"/>
      <c r="O7" s="259"/>
      <c r="P7" s="259"/>
      <c r="Q7" s="259"/>
      <c r="R7" s="264"/>
      <c r="S7" s="264"/>
      <c r="T7" s="264"/>
      <c r="U7" s="264"/>
      <c r="V7" s="264"/>
      <c r="W7" s="264"/>
      <c r="X7" s="264"/>
      <c r="Y7" s="264"/>
      <c r="Z7" s="264"/>
      <c r="AA7" s="264"/>
      <c r="AB7" s="264"/>
      <c r="AC7" s="264"/>
      <c r="AD7" s="264"/>
      <c r="AE7" s="264"/>
      <c r="AF7" s="264"/>
      <c r="AG7" s="264"/>
      <c r="AH7" s="264"/>
      <c r="AI7" s="264"/>
      <c r="AJ7" s="264"/>
      <c r="AK7" s="264"/>
      <c r="AL7" s="265"/>
      <c r="AM7" s="9"/>
      <c r="AN7" s="11" t="s">
        <v>22</v>
      </c>
      <c r="AO7" s="12">
        <f>IFERROR(IF(ANALYSISTABS,COUNTIFS($B$15:$B$43,"*",$I$15:$I$43,AN7),""),"")</f>
        <v>7</v>
      </c>
      <c r="AP7" s="9"/>
      <c r="AQ7" s="9"/>
      <c r="AR7" s="9"/>
      <c r="AS7" s="9"/>
    </row>
    <row r="8" spans="1:45" s="6" customFormat="1" ht="25" customHeight="1" x14ac:dyDescent="0.35">
      <c r="A8" s="1"/>
      <c r="B8" s="252"/>
      <c r="C8" s="100" t="s">
        <v>10</v>
      </c>
      <c r="D8" s="10" t="s">
        <v>11</v>
      </c>
      <c r="E8" s="101" t="s">
        <v>199</v>
      </c>
      <c r="F8" s="13">
        <v>46146</v>
      </c>
      <c r="H8" s="8" t="s">
        <v>17</v>
      </c>
      <c r="I8" s="227">
        <f>IFERROR(IF(ANALYSISTABS,SUM(G15:G43),""),"")</f>
        <v>340000</v>
      </c>
      <c r="J8" s="1"/>
      <c r="K8" s="258"/>
      <c r="L8" s="259"/>
      <c r="M8" s="259"/>
      <c r="N8" s="259"/>
      <c r="O8" s="259"/>
      <c r="P8" s="259"/>
      <c r="Q8" s="259"/>
      <c r="R8" s="264"/>
      <c r="S8" s="264"/>
      <c r="T8" s="264"/>
      <c r="U8" s="264"/>
      <c r="V8" s="264"/>
      <c r="W8" s="264"/>
      <c r="X8" s="264"/>
      <c r="Y8" s="264"/>
      <c r="Z8" s="264"/>
      <c r="AA8" s="264"/>
      <c r="AB8" s="264"/>
      <c r="AC8" s="264"/>
      <c r="AD8" s="264"/>
      <c r="AE8" s="264"/>
      <c r="AF8" s="264"/>
      <c r="AG8" s="264"/>
      <c r="AH8" s="264"/>
      <c r="AI8" s="264"/>
      <c r="AJ8" s="264"/>
      <c r="AK8" s="264"/>
      <c r="AL8" s="265"/>
      <c r="AM8" s="9"/>
      <c r="AN8" s="14" t="s">
        <v>100</v>
      </c>
      <c r="AO8" s="15">
        <f>IFERROR(IF(ANALYSISTABS,COUNTIFS($B$15:$B$43,"*",$I$15:$I$43,AN8),""),"")</f>
        <v>9</v>
      </c>
      <c r="AP8" s="9"/>
      <c r="AQ8" s="9"/>
      <c r="AR8" s="9"/>
      <c r="AS8" s="9"/>
    </row>
    <row r="9" spans="1:45" s="6" customFormat="1" ht="25" customHeight="1" x14ac:dyDescent="0.35">
      <c r="A9" s="1"/>
      <c r="B9" s="253"/>
      <c r="C9" s="102" t="s">
        <v>12</v>
      </c>
      <c r="D9" s="16" t="s">
        <v>8</v>
      </c>
      <c r="E9" s="103" t="s">
        <v>200</v>
      </c>
      <c r="F9" s="17">
        <v>46146</v>
      </c>
      <c r="H9" s="8" t="str">
        <f ca="1">IF(I9&gt;0,"Days Left",IF(I9=0,"Due Today","Over due"))</f>
        <v>Days Left</v>
      </c>
      <c r="I9" s="228">
        <f ca="1">IFERROR(IF(ANALYSISTABS,I7-TODAY(),""),"")</f>
        <v>28</v>
      </c>
      <c r="J9" s="1"/>
      <c r="K9" s="260"/>
      <c r="L9" s="261"/>
      <c r="M9" s="261"/>
      <c r="N9" s="261"/>
      <c r="O9" s="261"/>
      <c r="P9" s="261"/>
      <c r="Q9" s="261"/>
      <c r="R9" s="266"/>
      <c r="S9" s="266"/>
      <c r="T9" s="266"/>
      <c r="U9" s="266"/>
      <c r="V9" s="266"/>
      <c r="W9" s="266"/>
      <c r="X9" s="266"/>
      <c r="Y9" s="266"/>
      <c r="Z9" s="266"/>
      <c r="AA9" s="266"/>
      <c r="AB9" s="266"/>
      <c r="AC9" s="266"/>
      <c r="AD9" s="266"/>
      <c r="AE9" s="266"/>
      <c r="AF9" s="266"/>
      <c r="AG9" s="266"/>
      <c r="AH9" s="266"/>
      <c r="AI9" s="266"/>
      <c r="AJ9" s="266"/>
      <c r="AK9" s="266"/>
      <c r="AL9" s="267"/>
      <c r="AM9" s="9"/>
      <c r="AN9" s="18" t="s">
        <v>106</v>
      </c>
      <c r="AO9" s="19">
        <f>IFERROR(IF(ANALYSISTABS,COUNTIFS($B$15:$B$43,"*",$I$15:$I$43,AN9),""),"")</f>
        <v>7</v>
      </c>
      <c r="AP9" s="9"/>
      <c r="AQ9" s="9"/>
      <c r="AR9" s="9"/>
      <c r="AS9" s="9"/>
    </row>
    <row r="10" spans="1:45" ht="20" customHeight="1" x14ac:dyDescent="0.35">
      <c r="G10" s="20"/>
      <c r="R10" s="21"/>
    </row>
    <row r="11" spans="1:45" s="6" customFormat="1" ht="20" customHeight="1" x14ac:dyDescent="0.35">
      <c r="A11" s="1"/>
      <c r="B11" s="270" t="s">
        <v>13</v>
      </c>
      <c r="C11" s="271"/>
      <c r="D11" s="271"/>
      <c r="E11" s="271"/>
      <c r="F11" s="271"/>
      <c r="G11" s="271"/>
      <c r="H11" s="271"/>
      <c r="I11" s="271"/>
      <c r="J11" s="22"/>
      <c r="K11" s="274" t="str">
        <f ca="1">"WEEK "&amp;_xlfn.ISOWEEKNUM(K13)</f>
        <v>WEEK 19</v>
      </c>
      <c r="L11" s="275"/>
      <c r="M11" s="275"/>
      <c r="N11" s="275"/>
      <c r="O11" s="275"/>
      <c r="P11" s="275"/>
      <c r="Q11" s="276"/>
      <c r="R11" s="248" t="str">
        <f ca="1">"WEEK "&amp;_xlfn.ISOWEEKNUM(R13)</f>
        <v>WEEK 20</v>
      </c>
      <c r="S11" s="249"/>
      <c r="T11" s="249"/>
      <c r="U11" s="249"/>
      <c r="V11" s="249"/>
      <c r="W11" s="249"/>
      <c r="X11" s="250"/>
      <c r="Y11" s="248" t="str">
        <f ca="1">"WEEK "&amp;_xlfn.ISOWEEKNUM(Y13)</f>
        <v>WEEK 21</v>
      </c>
      <c r="Z11" s="249"/>
      <c r="AA11" s="249"/>
      <c r="AB11" s="249"/>
      <c r="AC11" s="249"/>
      <c r="AD11" s="249"/>
      <c r="AE11" s="250"/>
      <c r="AF11" s="248" t="str">
        <f ca="1">"WEEK "&amp;_xlfn.ISOWEEKNUM(AF13)</f>
        <v>WEEK 22</v>
      </c>
      <c r="AG11" s="249"/>
      <c r="AH11" s="249"/>
      <c r="AI11" s="249"/>
      <c r="AJ11" s="249"/>
      <c r="AK11" s="249"/>
      <c r="AL11" s="250"/>
      <c r="AM11" s="248" t="str">
        <f ca="1">"WEEK "&amp;_xlfn.ISOWEEKNUM(AM13)</f>
        <v>WEEK 23</v>
      </c>
      <c r="AN11" s="249"/>
      <c r="AO11" s="249"/>
      <c r="AP11" s="249"/>
      <c r="AQ11" s="249"/>
      <c r="AR11" s="249"/>
      <c r="AS11" s="250"/>
    </row>
    <row r="12" spans="1:45" s="6" customFormat="1" ht="25" customHeight="1" x14ac:dyDescent="0.35">
      <c r="A12" s="1"/>
      <c r="B12" s="272"/>
      <c r="C12" s="273"/>
      <c r="D12" s="273"/>
      <c r="E12" s="273"/>
      <c r="F12" s="273"/>
      <c r="G12" s="273"/>
      <c r="H12" s="273"/>
      <c r="I12" s="273"/>
      <c r="J12" s="23"/>
      <c r="K12" s="229" t="str">
        <f ca="1">LEFT(TEXT(K13,"DDD"),1)</f>
        <v>M</v>
      </c>
      <c r="L12" s="230" t="str">
        <f t="shared" ref="L12:AS12" ca="1" si="0">LEFT(TEXT(L13,"DDD"),1)</f>
        <v>T</v>
      </c>
      <c r="M12" s="230" t="str">
        <f t="shared" ca="1" si="0"/>
        <v>W</v>
      </c>
      <c r="N12" s="230" t="str">
        <f t="shared" ca="1" si="0"/>
        <v>T</v>
      </c>
      <c r="O12" s="230" t="str">
        <f t="shared" ca="1" si="0"/>
        <v>F</v>
      </c>
      <c r="P12" s="230" t="str">
        <f t="shared" ca="1" si="0"/>
        <v>S</v>
      </c>
      <c r="Q12" s="231" t="str">
        <f t="shared" ca="1" si="0"/>
        <v>S</v>
      </c>
      <c r="R12" s="229" t="str">
        <f t="shared" ca="1" si="0"/>
        <v>M</v>
      </c>
      <c r="S12" s="230" t="str">
        <f t="shared" ca="1" si="0"/>
        <v>T</v>
      </c>
      <c r="T12" s="230" t="str">
        <f t="shared" ca="1" si="0"/>
        <v>W</v>
      </c>
      <c r="U12" s="230" t="str">
        <f t="shared" ca="1" si="0"/>
        <v>T</v>
      </c>
      <c r="V12" s="230" t="str">
        <f t="shared" ca="1" si="0"/>
        <v>F</v>
      </c>
      <c r="W12" s="230" t="str">
        <f t="shared" ca="1" si="0"/>
        <v>S</v>
      </c>
      <c r="X12" s="231" t="str">
        <f t="shared" ca="1" si="0"/>
        <v>S</v>
      </c>
      <c r="Y12" s="229" t="str">
        <f t="shared" ca="1" si="0"/>
        <v>M</v>
      </c>
      <c r="Z12" s="230" t="str">
        <f t="shared" ca="1" si="0"/>
        <v>T</v>
      </c>
      <c r="AA12" s="230" t="str">
        <f t="shared" ca="1" si="0"/>
        <v>W</v>
      </c>
      <c r="AB12" s="230" t="str">
        <f t="shared" ca="1" si="0"/>
        <v>T</v>
      </c>
      <c r="AC12" s="230" t="str">
        <f t="shared" ca="1" si="0"/>
        <v>F</v>
      </c>
      <c r="AD12" s="230" t="str">
        <f t="shared" ca="1" si="0"/>
        <v>S</v>
      </c>
      <c r="AE12" s="231" t="str">
        <f t="shared" ca="1" si="0"/>
        <v>S</v>
      </c>
      <c r="AF12" s="229" t="str">
        <f t="shared" ca="1" si="0"/>
        <v>M</v>
      </c>
      <c r="AG12" s="230" t="str">
        <f t="shared" ca="1" si="0"/>
        <v>T</v>
      </c>
      <c r="AH12" s="230" t="str">
        <f t="shared" ca="1" si="0"/>
        <v>W</v>
      </c>
      <c r="AI12" s="230" t="str">
        <f t="shared" ca="1" si="0"/>
        <v>T</v>
      </c>
      <c r="AJ12" s="230" t="str">
        <f t="shared" ca="1" si="0"/>
        <v>F</v>
      </c>
      <c r="AK12" s="230" t="str">
        <f t="shared" ca="1" si="0"/>
        <v>S</v>
      </c>
      <c r="AL12" s="231" t="str">
        <f t="shared" ca="1" si="0"/>
        <v>S</v>
      </c>
      <c r="AM12" s="229" t="str">
        <f t="shared" ca="1" si="0"/>
        <v>M</v>
      </c>
      <c r="AN12" s="230" t="str">
        <f t="shared" ca="1" si="0"/>
        <v>T</v>
      </c>
      <c r="AO12" s="230" t="str">
        <f t="shared" ca="1" si="0"/>
        <v>W</v>
      </c>
      <c r="AP12" s="230" t="str">
        <f t="shared" ca="1" si="0"/>
        <v>T</v>
      </c>
      <c r="AQ12" s="230" t="str">
        <f t="shared" ca="1" si="0"/>
        <v>F</v>
      </c>
      <c r="AR12" s="230" t="str">
        <f t="shared" ca="1" si="0"/>
        <v>S</v>
      </c>
      <c r="AS12" s="231" t="str">
        <f t="shared" ca="1" si="0"/>
        <v>S</v>
      </c>
    </row>
    <row r="13" spans="1:45" s="6" customFormat="1" ht="20" customHeight="1" thickBot="1" x14ac:dyDescent="0.4">
      <c r="A13" s="1"/>
      <c r="B13" s="24" t="s">
        <v>201</v>
      </c>
      <c r="C13" s="25" t="s">
        <v>202</v>
      </c>
      <c r="D13" s="25" t="s">
        <v>15</v>
      </c>
      <c r="E13" s="84" t="s">
        <v>203</v>
      </c>
      <c r="F13" s="84" t="s">
        <v>204</v>
      </c>
      <c r="G13" s="26" t="s">
        <v>17</v>
      </c>
      <c r="H13" s="27" t="s">
        <v>16</v>
      </c>
      <c r="I13" s="181" t="s">
        <v>18</v>
      </c>
      <c r="J13" s="23"/>
      <c r="K13" s="232">
        <f ca="1">IFERROR(IF(ANALYSISTABS,IF(MIN($E$14:$E$43)&lt;=0,TODAY()-WEEKDAY(TODAY(),2)+1,MIN($E$14:$E$43)-WEEKDAY(MIN($E$14:$E$43),2)+1),""),"")</f>
        <v>46146</v>
      </c>
      <c r="L13" s="233">
        <f ca="1">K$13+1</f>
        <v>46147</v>
      </c>
      <c r="M13" s="233">
        <f t="shared" ref="M13:AS13" ca="1" si="1">L$13+1</f>
        <v>46148</v>
      </c>
      <c r="N13" s="233">
        <f t="shared" ca="1" si="1"/>
        <v>46149</v>
      </c>
      <c r="O13" s="233">
        <f t="shared" ca="1" si="1"/>
        <v>46150</v>
      </c>
      <c r="P13" s="233">
        <f t="shared" ca="1" si="1"/>
        <v>46151</v>
      </c>
      <c r="Q13" s="234">
        <f t="shared" ca="1" si="1"/>
        <v>46152</v>
      </c>
      <c r="R13" s="232">
        <f t="shared" ca="1" si="1"/>
        <v>46153</v>
      </c>
      <c r="S13" s="233">
        <f t="shared" ca="1" si="1"/>
        <v>46154</v>
      </c>
      <c r="T13" s="233">
        <f t="shared" ca="1" si="1"/>
        <v>46155</v>
      </c>
      <c r="U13" s="233">
        <f t="shared" ca="1" si="1"/>
        <v>46156</v>
      </c>
      <c r="V13" s="233">
        <f t="shared" ca="1" si="1"/>
        <v>46157</v>
      </c>
      <c r="W13" s="233">
        <f t="shared" ca="1" si="1"/>
        <v>46158</v>
      </c>
      <c r="X13" s="234">
        <f t="shared" ca="1" si="1"/>
        <v>46159</v>
      </c>
      <c r="Y13" s="232">
        <f t="shared" ca="1" si="1"/>
        <v>46160</v>
      </c>
      <c r="Z13" s="233">
        <f t="shared" ca="1" si="1"/>
        <v>46161</v>
      </c>
      <c r="AA13" s="233">
        <f t="shared" ca="1" si="1"/>
        <v>46162</v>
      </c>
      <c r="AB13" s="233">
        <f t="shared" ca="1" si="1"/>
        <v>46163</v>
      </c>
      <c r="AC13" s="233">
        <f t="shared" ca="1" si="1"/>
        <v>46164</v>
      </c>
      <c r="AD13" s="233">
        <f t="shared" ca="1" si="1"/>
        <v>46165</v>
      </c>
      <c r="AE13" s="234">
        <f t="shared" ca="1" si="1"/>
        <v>46166</v>
      </c>
      <c r="AF13" s="232">
        <f t="shared" ca="1" si="1"/>
        <v>46167</v>
      </c>
      <c r="AG13" s="233">
        <f t="shared" ca="1" si="1"/>
        <v>46168</v>
      </c>
      <c r="AH13" s="233">
        <f t="shared" ca="1" si="1"/>
        <v>46169</v>
      </c>
      <c r="AI13" s="233">
        <f t="shared" ca="1" si="1"/>
        <v>46170</v>
      </c>
      <c r="AJ13" s="233">
        <f t="shared" ca="1" si="1"/>
        <v>46171</v>
      </c>
      <c r="AK13" s="233">
        <f t="shared" ca="1" si="1"/>
        <v>46172</v>
      </c>
      <c r="AL13" s="234">
        <f t="shared" ca="1" si="1"/>
        <v>46173</v>
      </c>
      <c r="AM13" s="232">
        <f t="shared" ca="1" si="1"/>
        <v>46174</v>
      </c>
      <c r="AN13" s="233">
        <f t="shared" ca="1" si="1"/>
        <v>46175</v>
      </c>
      <c r="AO13" s="233">
        <f t="shared" ca="1" si="1"/>
        <v>46176</v>
      </c>
      <c r="AP13" s="233">
        <f t="shared" ca="1" si="1"/>
        <v>46177</v>
      </c>
      <c r="AQ13" s="233">
        <f t="shared" ca="1" si="1"/>
        <v>46178</v>
      </c>
      <c r="AR13" s="233">
        <f t="shared" ca="1" si="1"/>
        <v>46179</v>
      </c>
      <c r="AS13" s="234">
        <f t="shared" ca="1" si="1"/>
        <v>46180</v>
      </c>
    </row>
    <row r="14" spans="1:45" s="6" customFormat="1" ht="20" customHeight="1" thickTop="1" thickBot="1" x14ac:dyDescent="0.4">
      <c r="A14" s="1"/>
      <c r="B14" s="33"/>
      <c r="C14" s="55" t="s">
        <v>19</v>
      </c>
      <c r="D14" s="34"/>
      <c r="E14" s="104"/>
      <c r="F14" s="104"/>
      <c r="G14" s="35"/>
      <c r="H14" s="36"/>
      <c r="I14" s="235" t="str">
        <f t="shared" ref="I14:I31" si="2">IF(B14="","",IF(H14=1,"Completed",IF(H14&gt;0,"In progress","Not started")))</f>
        <v/>
      </c>
      <c r="J14" s="37"/>
      <c r="K14" s="38"/>
      <c r="L14" s="37"/>
      <c r="M14" s="37"/>
      <c r="N14" s="37"/>
      <c r="O14" s="37"/>
      <c r="P14" s="37"/>
      <c r="Q14" s="39"/>
      <c r="R14" s="38"/>
      <c r="S14" s="37"/>
      <c r="T14" s="37"/>
      <c r="U14" s="37"/>
      <c r="V14" s="37"/>
      <c r="W14" s="37"/>
      <c r="X14" s="39"/>
      <c r="Y14" s="38"/>
      <c r="Z14" s="37"/>
      <c r="AA14" s="37"/>
      <c r="AB14" s="37"/>
      <c r="AC14" s="37"/>
      <c r="AD14" s="37"/>
      <c r="AE14" s="39"/>
      <c r="AF14" s="38"/>
      <c r="AG14" s="37"/>
      <c r="AH14" s="37"/>
      <c r="AI14" s="37"/>
      <c r="AJ14" s="37"/>
      <c r="AK14" s="37"/>
      <c r="AL14" s="39"/>
      <c r="AM14" s="38"/>
      <c r="AN14" s="37"/>
      <c r="AO14" s="37"/>
      <c r="AP14" s="37"/>
      <c r="AQ14" s="37"/>
      <c r="AR14" s="37"/>
      <c r="AS14" s="39"/>
    </row>
    <row r="15" spans="1:45" s="6" customFormat="1" ht="20" customHeight="1" thickTop="1" thickBot="1" x14ac:dyDescent="0.4">
      <c r="A15" s="1"/>
      <c r="B15" s="40" t="s">
        <v>20</v>
      </c>
      <c r="C15" s="41" t="s">
        <v>21</v>
      </c>
      <c r="D15" s="41" t="s">
        <v>8</v>
      </c>
      <c r="E15" s="105">
        <v>46146</v>
      </c>
      <c r="F15" s="105">
        <v>46149</v>
      </c>
      <c r="G15" s="42">
        <v>15000</v>
      </c>
      <c r="H15" s="43">
        <v>1</v>
      </c>
      <c r="I15" s="236" t="str">
        <f t="shared" si="2"/>
        <v>Completed</v>
      </c>
      <c r="J15" s="44"/>
      <c r="K15" s="45"/>
      <c r="L15" s="44"/>
      <c r="M15" s="44"/>
      <c r="N15" s="44"/>
      <c r="O15" s="44"/>
      <c r="P15" s="44"/>
      <c r="Q15" s="46"/>
      <c r="R15" s="45"/>
      <c r="S15" s="44"/>
      <c r="T15" s="44"/>
      <c r="U15" s="44"/>
      <c r="V15" s="44"/>
      <c r="W15" s="44"/>
      <c r="X15" s="46"/>
      <c r="Y15" s="45"/>
      <c r="Z15" s="44"/>
      <c r="AA15" s="44"/>
      <c r="AB15" s="44"/>
      <c r="AC15" s="44"/>
      <c r="AD15" s="44"/>
      <c r="AE15" s="46"/>
      <c r="AF15" s="45"/>
      <c r="AG15" s="44"/>
      <c r="AH15" s="44"/>
      <c r="AI15" s="44"/>
      <c r="AJ15" s="44"/>
      <c r="AK15" s="44"/>
      <c r="AL15" s="46"/>
      <c r="AM15" s="45"/>
      <c r="AN15" s="44"/>
      <c r="AO15" s="44"/>
      <c r="AP15" s="44"/>
      <c r="AQ15" s="44"/>
      <c r="AR15" s="44"/>
      <c r="AS15" s="46"/>
    </row>
    <row r="16" spans="1:45" s="6" customFormat="1" ht="20" customHeight="1" thickTop="1" thickBot="1" x14ac:dyDescent="0.4">
      <c r="A16" s="1"/>
      <c r="B16" s="33" t="s">
        <v>23</v>
      </c>
      <c r="C16" s="34" t="s">
        <v>24</v>
      </c>
      <c r="D16" s="34" t="s">
        <v>25</v>
      </c>
      <c r="E16" s="104">
        <v>46146</v>
      </c>
      <c r="F16" s="104">
        <v>46150</v>
      </c>
      <c r="G16" s="47">
        <v>8000</v>
      </c>
      <c r="H16" s="36">
        <v>1</v>
      </c>
      <c r="I16" s="235" t="str">
        <f t="shared" si="2"/>
        <v>Completed</v>
      </c>
      <c r="J16" s="37"/>
      <c r="K16" s="38"/>
      <c r="L16" s="37"/>
      <c r="M16" s="37"/>
      <c r="N16" s="37"/>
      <c r="O16" s="37"/>
      <c r="P16" s="37"/>
      <c r="Q16" s="39"/>
      <c r="R16" s="38"/>
      <c r="S16" s="37"/>
      <c r="T16" s="37"/>
      <c r="U16" s="37"/>
      <c r="V16" s="37"/>
      <c r="W16" s="37"/>
      <c r="X16" s="39"/>
      <c r="Y16" s="38"/>
      <c r="Z16" s="37"/>
      <c r="AA16" s="37"/>
      <c r="AB16" s="37"/>
      <c r="AC16" s="37"/>
      <c r="AD16" s="37"/>
      <c r="AE16" s="39"/>
      <c r="AF16" s="38"/>
      <c r="AG16" s="37"/>
      <c r="AH16" s="37"/>
      <c r="AI16" s="37"/>
      <c r="AJ16" s="37"/>
      <c r="AK16" s="37"/>
      <c r="AL16" s="39"/>
      <c r="AM16" s="38"/>
      <c r="AN16" s="37"/>
      <c r="AO16" s="37"/>
      <c r="AP16" s="37"/>
      <c r="AQ16" s="37"/>
      <c r="AR16" s="37"/>
      <c r="AS16" s="39"/>
    </row>
    <row r="17" spans="1:45" s="6" customFormat="1" ht="20" customHeight="1" thickTop="1" thickBot="1" x14ac:dyDescent="0.4">
      <c r="A17" s="1"/>
      <c r="B17" s="40" t="s">
        <v>26</v>
      </c>
      <c r="C17" s="41" t="s">
        <v>27</v>
      </c>
      <c r="D17" s="41" t="s">
        <v>8</v>
      </c>
      <c r="E17" s="105">
        <v>46148</v>
      </c>
      <c r="F17" s="105">
        <v>46151</v>
      </c>
      <c r="G17" s="42">
        <v>5000</v>
      </c>
      <c r="H17" s="43">
        <v>1</v>
      </c>
      <c r="I17" s="236" t="str">
        <f t="shared" si="2"/>
        <v>Completed</v>
      </c>
      <c r="J17" s="44"/>
      <c r="K17" s="45"/>
      <c r="L17" s="44"/>
      <c r="M17" s="44"/>
      <c r="N17" s="44"/>
      <c r="O17" s="44"/>
      <c r="P17" s="44"/>
      <c r="Q17" s="46"/>
      <c r="R17" s="45"/>
      <c r="S17" s="44"/>
      <c r="T17" s="44"/>
      <c r="U17" s="44"/>
      <c r="V17" s="44"/>
      <c r="W17" s="44"/>
      <c r="X17" s="46"/>
      <c r="Y17" s="45"/>
      <c r="Z17" s="44"/>
      <c r="AA17" s="44"/>
      <c r="AB17" s="44"/>
      <c r="AC17" s="44"/>
      <c r="AD17" s="44"/>
      <c r="AE17" s="46"/>
      <c r="AF17" s="45"/>
      <c r="AG17" s="44"/>
      <c r="AH17" s="44"/>
      <c r="AI17" s="44"/>
      <c r="AJ17" s="44"/>
      <c r="AK17" s="44"/>
      <c r="AL17" s="46"/>
      <c r="AM17" s="45"/>
      <c r="AN17" s="44"/>
      <c r="AO17" s="44"/>
      <c r="AP17" s="44"/>
      <c r="AQ17" s="44"/>
      <c r="AR17" s="44"/>
      <c r="AS17" s="46"/>
    </row>
    <row r="18" spans="1:45" s="6" customFormat="1" ht="20" customHeight="1" thickTop="1" thickBot="1" x14ac:dyDescent="0.4">
      <c r="A18" s="1"/>
      <c r="B18" s="33" t="s">
        <v>28</v>
      </c>
      <c r="C18" s="34" t="s">
        <v>29</v>
      </c>
      <c r="D18" s="34" t="s">
        <v>8</v>
      </c>
      <c r="E18" s="104">
        <v>46150</v>
      </c>
      <c r="F18" s="104">
        <v>46151</v>
      </c>
      <c r="G18" s="47">
        <v>2000</v>
      </c>
      <c r="H18" s="36">
        <v>1</v>
      </c>
      <c r="I18" s="235" t="str">
        <f t="shared" si="2"/>
        <v>Completed</v>
      </c>
      <c r="J18" s="37"/>
      <c r="K18" s="38"/>
      <c r="L18" s="37"/>
      <c r="M18" s="37"/>
      <c r="N18" s="37"/>
      <c r="O18" s="37"/>
      <c r="P18" s="37"/>
      <c r="Q18" s="39"/>
      <c r="R18" s="38"/>
      <c r="S18" s="37"/>
      <c r="T18" s="37"/>
      <c r="U18" s="37"/>
      <c r="V18" s="37"/>
      <c r="W18" s="37"/>
      <c r="X18" s="39"/>
      <c r="Y18" s="38"/>
      <c r="Z18" s="37"/>
      <c r="AA18" s="37"/>
      <c r="AB18" s="37"/>
      <c r="AC18" s="37"/>
      <c r="AD18" s="37"/>
      <c r="AE18" s="39"/>
      <c r="AF18" s="38"/>
      <c r="AG18" s="37"/>
      <c r="AH18" s="37"/>
      <c r="AI18" s="37"/>
      <c r="AJ18" s="37"/>
      <c r="AK18" s="37"/>
      <c r="AL18" s="39"/>
      <c r="AM18" s="38"/>
      <c r="AN18" s="37"/>
      <c r="AO18" s="37"/>
      <c r="AP18" s="37"/>
      <c r="AQ18" s="37"/>
      <c r="AR18" s="37"/>
      <c r="AS18" s="39"/>
    </row>
    <row r="19" spans="1:45" s="6" customFormat="1" ht="20" customHeight="1" thickTop="1" thickBot="1" x14ac:dyDescent="0.4">
      <c r="A19" s="1"/>
      <c r="B19" s="40" t="s">
        <v>30</v>
      </c>
      <c r="C19" s="41" t="s">
        <v>31</v>
      </c>
      <c r="D19" s="41" t="s">
        <v>32</v>
      </c>
      <c r="E19" s="105">
        <v>46151</v>
      </c>
      <c r="F19" s="105">
        <v>46154</v>
      </c>
      <c r="G19" s="42">
        <v>12000</v>
      </c>
      <c r="H19" s="43">
        <v>1</v>
      </c>
      <c r="I19" s="236" t="str">
        <f t="shared" si="2"/>
        <v>Completed</v>
      </c>
      <c r="J19" s="44"/>
      <c r="K19" s="45"/>
      <c r="L19" s="44"/>
      <c r="M19" s="44"/>
      <c r="N19" s="44"/>
      <c r="O19" s="44"/>
      <c r="P19" s="44"/>
      <c r="Q19" s="46"/>
      <c r="R19" s="45"/>
      <c r="S19" s="44"/>
      <c r="T19" s="44"/>
      <c r="U19" s="44"/>
      <c r="V19" s="44"/>
      <c r="W19" s="44"/>
      <c r="X19" s="46"/>
      <c r="Y19" s="45"/>
      <c r="Z19" s="44"/>
      <c r="AA19" s="44"/>
      <c r="AB19" s="44"/>
      <c r="AC19" s="44"/>
      <c r="AD19" s="44"/>
      <c r="AE19" s="46"/>
      <c r="AF19" s="45"/>
      <c r="AG19" s="44"/>
      <c r="AH19" s="44"/>
      <c r="AI19" s="44"/>
      <c r="AJ19" s="44"/>
      <c r="AK19" s="44"/>
      <c r="AL19" s="46"/>
      <c r="AM19" s="45"/>
      <c r="AN19" s="44"/>
      <c r="AO19" s="44"/>
      <c r="AP19" s="44"/>
      <c r="AQ19" s="44"/>
      <c r="AR19" s="44"/>
      <c r="AS19" s="46"/>
    </row>
    <row r="20" spans="1:45" s="6" customFormat="1" ht="20" customHeight="1" thickTop="1" thickBot="1" x14ac:dyDescent="0.4">
      <c r="A20" s="1"/>
      <c r="B20" s="33"/>
      <c r="C20" s="55" t="s">
        <v>33</v>
      </c>
      <c r="D20" s="34"/>
      <c r="E20" s="104"/>
      <c r="F20" s="104"/>
      <c r="G20" s="47"/>
      <c r="H20" s="36"/>
      <c r="I20" s="235" t="str">
        <f t="shared" si="2"/>
        <v/>
      </c>
      <c r="J20" s="37"/>
      <c r="K20" s="38"/>
      <c r="L20" s="37"/>
      <c r="M20" s="37"/>
      <c r="N20" s="37"/>
      <c r="O20" s="37"/>
      <c r="P20" s="37"/>
      <c r="Q20" s="39"/>
      <c r="R20" s="38"/>
      <c r="S20" s="37"/>
      <c r="T20" s="37"/>
      <c r="U20" s="37"/>
      <c r="V20" s="37"/>
      <c r="W20" s="37"/>
      <c r="X20" s="39"/>
      <c r="Y20" s="38"/>
      <c r="Z20" s="37"/>
      <c r="AA20" s="37"/>
      <c r="AB20" s="37"/>
      <c r="AC20" s="37"/>
      <c r="AD20" s="37"/>
      <c r="AE20" s="39"/>
      <c r="AF20" s="38"/>
      <c r="AG20" s="37"/>
      <c r="AH20" s="37"/>
      <c r="AI20" s="37"/>
      <c r="AJ20" s="37"/>
      <c r="AK20" s="37"/>
      <c r="AL20" s="39"/>
      <c r="AM20" s="38"/>
      <c r="AN20" s="37"/>
      <c r="AO20" s="37"/>
      <c r="AP20" s="37"/>
      <c r="AQ20" s="37"/>
      <c r="AR20" s="37"/>
      <c r="AS20" s="39"/>
    </row>
    <row r="21" spans="1:45" s="6" customFormat="1" ht="20" customHeight="1" thickTop="1" thickBot="1" x14ac:dyDescent="0.4">
      <c r="A21" s="1"/>
      <c r="B21" s="40" t="s">
        <v>34</v>
      </c>
      <c r="C21" s="41" t="s">
        <v>35</v>
      </c>
      <c r="D21" s="41" t="s">
        <v>36</v>
      </c>
      <c r="E21" s="105">
        <v>46153</v>
      </c>
      <c r="F21" s="105">
        <v>46157</v>
      </c>
      <c r="G21" s="42">
        <v>18000</v>
      </c>
      <c r="H21" s="43">
        <v>1</v>
      </c>
      <c r="I21" s="236" t="str">
        <f t="shared" si="2"/>
        <v>Completed</v>
      </c>
      <c r="J21" s="44"/>
      <c r="K21" s="45"/>
      <c r="L21" s="44"/>
      <c r="M21" s="44"/>
      <c r="N21" s="44"/>
      <c r="O21" s="44"/>
      <c r="P21" s="44"/>
      <c r="Q21" s="46"/>
      <c r="R21" s="45"/>
      <c r="S21" s="44"/>
      <c r="T21" s="44"/>
      <c r="U21" s="44"/>
      <c r="V21" s="44"/>
      <c r="W21" s="44"/>
      <c r="X21" s="46"/>
      <c r="Y21" s="45"/>
      <c r="Z21" s="44"/>
      <c r="AA21" s="44"/>
      <c r="AB21" s="44"/>
      <c r="AC21" s="44"/>
      <c r="AD21" s="44"/>
      <c r="AE21" s="46"/>
      <c r="AF21" s="45"/>
      <c r="AG21" s="44"/>
      <c r="AH21" s="44"/>
      <c r="AI21" s="44"/>
      <c r="AJ21" s="44"/>
      <c r="AK21" s="44"/>
      <c r="AL21" s="46"/>
      <c r="AM21" s="45"/>
      <c r="AN21" s="44"/>
      <c r="AO21" s="44"/>
      <c r="AP21" s="44"/>
      <c r="AQ21" s="44"/>
      <c r="AR21" s="44"/>
      <c r="AS21" s="46"/>
    </row>
    <row r="22" spans="1:45" s="6" customFormat="1" ht="20" customHeight="1" thickTop="1" thickBot="1" x14ac:dyDescent="0.4">
      <c r="A22" s="1"/>
      <c r="B22" s="33" t="s">
        <v>37</v>
      </c>
      <c r="C22" s="34" t="s">
        <v>38</v>
      </c>
      <c r="D22" s="34" t="s">
        <v>32</v>
      </c>
      <c r="E22" s="104">
        <v>46154</v>
      </c>
      <c r="F22" s="104">
        <v>46158</v>
      </c>
      <c r="G22" s="47">
        <v>15000</v>
      </c>
      <c r="H22" s="36">
        <v>1</v>
      </c>
      <c r="I22" s="235" t="str">
        <f t="shared" si="2"/>
        <v>Completed</v>
      </c>
      <c r="J22" s="37"/>
      <c r="K22" s="38"/>
      <c r="L22" s="37"/>
      <c r="M22" s="37"/>
      <c r="N22" s="37"/>
      <c r="O22" s="37"/>
      <c r="P22" s="37"/>
      <c r="Q22" s="39"/>
      <c r="R22" s="38"/>
      <c r="S22" s="37"/>
      <c r="T22" s="37"/>
      <c r="U22" s="37"/>
      <c r="V22" s="37"/>
      <c r="W22" s="37"/>
      <c r="X22" s="39"/>
      <c r="Y22" s="38"/>
      <c r="Z22" s="37"/>
      <c r="AA22" s="37"/>
      <c r="AB22" s="37"/>
      <c r="AC22" s="37"/>
      <c r="AD22" s="37"/>
      <c r="AE22" s="39"/>
      <c r="AF22" s="38"/>
      <c r="AG22" s="37"/>
      <c r="AH22" s="37"/>
      <c r="AI22" s="37"/>
      <c r="AJ22" s="37"/>
      <c r="AK22" s="37"/>
      <c r="AL22" s="39"/>
      <c r="AM22" s="38"/>
      <c r="AN22" s="37"/>
      <c r="AO22" s="37"/>
      <c r="AP22" s="37"/>
      <c r="AQ22" s="37"/>
      <c r="AR22" s="37"/>
      <c r="AS22" s="39"/>
    </row>
    <row r="23" spans="1:45" s="6" customFormat="1" ht="20" customHeight="1" thickTop="1" thickBot="1" x14ac:dyDescent="0.4">
      <c r="A23" s="1"/>
      <c r="B23" s="40" t="s">
        <v>39</v>
      </c>
      <c r="C23" s="41" t="s">
        <v>40</v>
      </c>
      <c r="D23" s="41" t="s">
        <v>25</v>
      </c>
      <c r="E23" s="105">
        <v>46155</v>
      </c>
      <c r="F23" s="105">
        <v>46158</v>
      </c>
      <c r="G23" s="42">
        <v>10000</v>
      </c>
      <c r="H23" s="43">
        <v>0.8</v>
      </c>
      <c r="I23" s="236" t="str">
        <f t="shared" si="2"/>
        <v>In progress</v>
      </c>
      <c r="J23" s="44"/>
      <c r="K23" s="45"/>
      <c r="L23" s="44"/>
      <c r="M23" s="44"/>
      <c r="N23" s="44"/>
      <c r="O23" s="44"/>
      <c r="P23" s="44"/>
      <c r="Q23" s="46"/>
      <c r="R23" s="45"/>
      <c r="S23" s="44"/>
      <c r="T23" s="44"/>
      <c r="U23" s="44"/>
      <c r="V23" s="44"/>
      <c r="W23" s="44"/>
      <c r="X23" s="46"/>
      <c r="Y23" s="45"/>
      <c r="Z23" s="44"/>
      <c r="AA23" s="44"/>
      <c r="AB23" s="44"/>
      <c r="AC23" s="44"/>
      <c r="AD23" s="44"/>
      <c r="AE23" s="46"/>
      <c r="AF23" s="45"/>
      <c r="AG23" s="44"/>
      <c r="AH23" s="44"/>
      <c r="AI23" s="44"/>
      <c r="AJ23" s="44"/>
      <c r="AK23" s="44"/>
      <c r="AL23" s="46"/>
      <c r="AM23" s="45"/>
      <c r="AN23" s="44"/>
      <c r="AO23" s="44"/>
      <c r="AP23" s="44"/>
      <c r="AQ23" s="44"/>
      <c r="AR23" s="44"/>
      <c r="AS23" s="46"/>
    </row>
    <row r="24" spans="1:45" s="6" customFormat="1" ht="20" customHeight="1" thickTop="1" thickBot="1" x14ac:dyDescent="0.4">
      <c r="A24" s="1"/>
      <c r="B24" s="33" t="s">
        <v>42</v>
      </c>
      <c r="C24" s="34" t="s">
        <v>43</v>
      </c>
      <c r="D24" s="34" t="s">
        <v>36</v>
      </c>
      <c r="E24" s="104">
        <v>46156</v>
      </c>
      <c r="F24" s="104">
        <v>46161</v>
      </c>
      <c r="G24" s="47">
        <v>20000</v>
      </c>
      <c r="H24" s="36">
        <v>0.6</v>
      </c>
      <c r="I24" s="235" t="str">
        <f t="shared" si="2"/>
        <v>In progress</v>
      </c>
      <c r="J24" s="37"/>
      <c r="K24" s="38"/>
      <c r="L24" s="37"/>
      <c r="M24" s="37"/>
      <c r="N24" s="37"/>
      <c r="O24" s="37"/>
      <c r="P24" s="37"/>
      <c r="Q24" s="39"/>
      <c r="R24" s="38"/>
      <c r="S24" s="37"/>
      <c r="T24" s="37"/>
      <c r="U24" s="37"/>
      <c r="V24" s="37"/>
      <c r="W24" s="37"/>
      <c r="X24" s="39"/>
      <c r="Y24" s="38"/>
      <c r="Z24" s="37"/>
      <c r="AA24" s="37"/>
      <c r="AB24" s="37"/>
      <c r="AC24" s="37"/>
      <c r="AD24" s="37"/>
      <c r="AE24" s="39"/>
      <c r="AF24" s="38"/>
      <c r="AG24" s="37"/>
      <c r="AH24" s="37"/>
      <c r="AI24" s="37"/>
      <c r="AJ24" s="37"/>
      <c r="AK24" s="37"/>
      <c r="AL24" s="39"/>
      <c r="AM24" s="38"/>
      <c r="AN24" s="37"/>
      <c r="AO24" s="37"/>
      <c r="AP24" s="37"/>
      <c r="AQ24" s="37"/>
      <c r="AR24" s="37"/>
      <c r="AS24" s="39"/>
    </row>
    <row r="25" spans="1:45" s="6" customFormat="1" ht="20" customHeight="1" thickTop="1" thickBot="1" x14ac:dyDescent="0.4">
      <c r="A25" s="1"/>
      <c r="B25" s="40" t="s">
        <v>44</v>
      </c>
      <c r="C25" s="41" t="s">
        <v>45</v>
      </c>
      <c r="D25" s="41" t="s">
        <v>36</v>
      </c>
      <c r="E25" s="105">
        <v>46157</v>
      </c>
      <c r="F25" s="105">
        <v>46162</v>
      </c>
      <c r="G25" s="42">
        <v>8000</v>
      </c>
      <c r="H25" s="43">
        <v>0.5</v>
      </c>
      <c r="I25" s="236" t="str">
        <f t="shared" si="2"/>
        <v>In progress</v>
      </c>
      <c r="J25" s="44"/>
      <c r="K25" s="45"/>
      <c r="L25" s="44"/>
      <c r="M25" s="44"/>
      <c r="N25" s="44"/>
      <c r="O25" s="44"/>
      <c r="P25" s="44"/>
      <c r="Q25" s="46"/>
      <c r="R25" s="45"/>
      <c r="S25" s="44"/>
      <c r="T25" s="44"/>
      <c r="U25" s="44"/>
      <c r="V25" s="44"/>
      <c r="W25" s="44"/>
      <c r="X25" s="46"/>
      <c r="Y25" s="45"/>
      <c r="Z25" s="44"/>
      <c r="AA25" s="44"/>
      <c r="AB25" s="44"/>
      <c r="AC25" s="44"/>
      <c r="AD25" s="44"/>
      <c r="AE25" s="46"/>
      <c r="AF25" s="45"/>
      <c r="AG25" s="44"/>
      <c r="AH25" s="44"/>
      <c r="AI25" s="44"/>
      <c r="AJ25" s="44"/>
      <c r="AK25" s="44"/>
      <c r="AL25" s="46"/>
      <c r="AM25" s="45"/>
      <c r="AN25" s="44"/>
      <c r="AO25" s="44"/>
      <c r="AP25" s="44"/>
      <c r="AQ25" s="44"/>
      <c r="AR25" s="44"/>
      <c r="AS25" s="46"/>
    </row>
    <row r="26" spans="1:45" s="6" customFormat="1" ht="20" customHeight="1" thickTop="1" thickBot="1" x14ac:dyDescent="0.4">
      <c r="A26" s="1"/>
      <c r="B26" s="33"/>
      <c r="C26" s="55" t="s">
        <v>46</v>
      </c>
      <c r="D26" s="34"/>
      <c r="E26" s="104"/>
      <c r="F26" s="104"/>
      <c r="G26" s="47"/>
      <c r="H26" s="36"/>
      <c r="I26" s="235" t="str">
        <f t="shared" si="2"/>
        <v/>
      </c>
      <c r="J26" s="37"/>
      <c r="K26" s="38"/>
      <c r="L26" s="37"/>
      <c r="M26" s="37"/>
      <c r="N26" s="37"/>
      <c r="O26" s="37"/>
      <c r="P26" s="37"/>
      <c r="Q26" s="39"/>
      <c r="R26" s="38"/>
      <c r="S26" s="37"/>
      <c r="T26" s="37"/>
      <c r="U26" s="37"/>
      <c r="V26" s="37"/>
      <c r="W26" s="37"/>
      <c r="X26" s="39"/>
      <c r="Y26" s="38"/>
      <c r="Z26" s="37"/>
      <c r="AA26" s="37"/>
      <c r="AB26" s="37"/>
      <c r="AC26" s="37"/>
      <c r="AD26" s="37"/>
      <c r="AE26" s="39"/>
      <c r="AF26" s="38"/>
      <c r="AG26" s="37"/>
      <c r="AH26" s="37"/>
      <c r="AI26" s="37"/>
      <c r="AJ26" s="37"/>
      <c r="AK26" s="37"/>
      <c r="AL26" s="39"/>
      <c r="AM26" s="38"/>
      <c r="AN26" s="37"/>
      <c r="AO26" s="37"/>
      <c r="AP26" s="37"/>
      <c r="AQ26" s="37"/>
      <c r="AR26" s="37"/>
      <c r="AS26" s="39"/>
    </row>
    <row r="27" spans="1:45" s="6" customFormat="1" ht="20" customHeight="1" thickTop="1" thickBot="1" x14ac:dyDescent="0.4">
      <c r="A27" s="1"/>
      <c r="B27" s="40" t="s">
        <v>47</v>
      </c>
      <c r="C27" s="41" t="s">
        <v>48</v>
      </c>
      <c r="D27" s="41" t="s">
        <v>32</v>
      </c>
      <c r="E27" s="105">
        <v>46160</v>
      </c>
      <c r="F27" s="105">
        <v>46164</v>
      </c>
      <c r="G27" s="42">
        <v>25000</v>
      </c>
      <c r="H27" s="43">
        <v>0.4</v>
      </c>
      <c r="I27" s="236" t="str">
        <f t="shared" si="2"/>
        <v>In progress</v>
      </c>
      <c r="J27" s="44"/>
      <c r="K27" s="45"/>
      <c r="L27" s="44"/>
      <c r="M27" s="44"/>
      <c r="N27" s="44"/>
      <c r="O27" s="44"/>
      <c r="P27" s="44"/>
      <c r="Q27" s="46"/>
      <c r="R27" s="45"/>
      <c r="S27" s="44"/>
      <c r="T27" s="44"/>
      <c r="U27" s="44"/>
      <c r="V27" s="44"/>
      <c r="W27" s="44"/>
      <c r="X27" s="46"/>
      <c r="Y27" s="45"/>
      <c r="Z27" s="44"/>
      <c r="AA27" s="44"/>
      <c r="AB27" s="44"/>
      <c r="AC27" s="44"/>
      <c r="AD27" s="44"/>
      <c r="AE27" s="46"/>
      <c r="AF27" s="45"/>
      <c r="AG27" s="44"/>
      <c r="AH27" s="44"/>
      <c r="AI27" s="44"/>
      <c r="AJ27" s="44"/>
      <c r="AK27" s="44"/>
      <c r="AL27" s="46"/>
      <c r="AM27" s="45"/>
      <c r="AN27" s="44"/>
      <c r="AO27" s="44"/>
      <c r="AP27" s="44"/>
      <c r="AQ27" s="44"/>
      <c r="AR27" s="44"/>
      <c r="AS27" s="46"/>
    </row>
    <row r="28" spans="1:45" s="6" customFormat="1" ht="20" customHeight="1" thickTop="1" thickBot="1" x14ac:dyDescent="0.4">
      <c r="A28" s="1"/>
      <c r="B28" s="33" t="s">
        <v>49</v>
      </c>
      <c r="C28" s="34" t="s">
        <v>50</v>
      </c>
      <c r="D28" s="34" t="s">
        <v>32</v>
      </c>
      <c r="E28" s="104">
        <v>46161</v>
      </c>
      <c r="F28" s="104">
        <v>46168</v>
      </c>
      <c r="G28" s="47">
        <v>22000</v>
      </c>
      <c r="H28" s="36">
        <v>0.3</v>
      </c>
      <c r="I28" s="235" t="str">
        <f t="shared" si="2"/>
        <v>In progress</v>
      </c>
      <c r="J28" s="37"/>
      <c r="K28" s="38"/>
      <c r="L28" s="37"/>
      <c r="M28" s="37"/>
      <c r="N28" s="37"/>
      <c r="O28" s="37"/>
      <c r="P28" s="37"/>
      <c r="Q28" s="39"/>
      <c r="R28" s="38"/>
      <c r="S28" s="37"/>
      <c r="T28" s="37"/>
      <c r="U28" s="37"/>
      <c r="V28" s="37"/>
      <c r="W28" s="37"/>
      <c r="X28" s="39"/>
      <c r="Y28" s="38"/>
      <c r="Z28" s="37"/>
      <c r="AA28" s="37"/>
      <c r="AB28" s="37"/>
      <c r="AC28" s="37"/>
      <c r="AD28" s="37"/>
      <c r="AE28" s="39"/>
      <c r="AF28" s="38"/>
      <c r="AG28" s="37"/>
      <c r="AH28" s="37"/>
      <c r="AI28" s="37"/>
      <c r="AJ28" s="37"/>
      <c r="AK28" s="37"/>
      <c r="AL28" s="39"/>
      <c r="AM28" s="38"/>
      <c r="AN28" s="37"/>
      <c r="AO28" s="37"/>
      <c r="AP28" s="37"/>
      <c r="AQ28" s="37"/>
      <c r="AR28" s="37"/>
      <c r="AS28" s="39"/>
    </row>
    <row r="29" spans="1:45" s="6" customFormat="1" ht="20" customHeight="1" thickTop="1" thickBot="1" x14ac:dyDescent="0.4">
      <c r="A29" s="1"/>
      <c r="B29" s="40" t="s">
        <v>51</v>
      </c>
      <c r="C29" s="41" t="s">
        <v>52</v>
      </c>
      <c r="D29" s="41" t="s">
        <v>25</v>
      </c>
      <c r="E29" s="105">
        <v>46162</v>
      </c>
      <c r="F29" s="105">
        <v>46169</v>
      </c>
      <c r="G29" s="42">
        <v>18000</v>
      </c>
      <c r="H29" s="43">
        <v>0.2</v>
      </c>
      <c r="I29" s="236" t="str">
        <f t="shared" si="2"/>
        <v>In progress</v>
      </c>
      <c r="J29" s="44"/>
      <c r="K29" s="45"/>
      <c r="L29" s="44"/>
      <c r="M29" s="44"/>
      <c r="N29" s="44"/>
      <c r="O29" s="44"/>
      <c r="P29" s="44"/>
      <c r="Q29" s="46"/>
      <c r="R29" s="45"/>
      <c r="S29" s="44"/>
      <c r="T29" s="44"/>
      <c r="U29" s="44"/>
      <c r="V29" s="44"/>
      <c r="W29" s="44"/>
      <c r="X29" s="46"/>
      <c r="Y29" s="45"/>
      <c r="Z29" s="44"/>
      <c r="AA29" s="44"/>
      <c r="AB29" s="44"/>
      <c r="AC29" s="44"/>
      <c r="AD29" s="44"/>
      <c r="AE29" s="46"/>
      <c r="AF29" s="45"/>
      <c r="AG29" s="44"/>
      <c r="AH29" s="44"/>
      <c r="AI29" s="44"/>
      <c r="AJ29" s="44"/>
      <c r="AK29" s="44"/>
      <c r="AL29" s="46"/>
      <c r="AM29" s="45"/>
      <c r="AN29" s="44"/>
      <c r="AO29" s="44"/>
      <c r="AP29" s="44"/>
      <c r="AQ29" s="44"/>
      <c r="AR29" s="44"/>
      <c r="AS29" s="46"/>
    </row>
    <row r="30" spans="1:45" s="6" customFormat="1" ht="20" customHeight="1" thickTop="1" thickBot="1" x14ac:dyDescent="0.4">
      <c r="A30" s="1"/>
      <c r="B30" s="33" t="s">
        <v>53</v>
      </c>
      <c r="C30" s="34" t="s">
        <v>54</v>
      </c>
      <c r="D30" s="34" t="s">
        <v>36</v>
      </c>
      <c r="E30" s="104">
        <v>46163</v>
      </c>
      <c r="F30" s="104">
        <v>46170</v>
      </c>
      <c r="G30" s="47">
        <v>15000</v>
      </c>
      <c r="H30" s="36">
        <v>0.15</v>
      </c>
      <c r="I30" s="235" t="str">
        <f t="shared" si="2"/>
        <v>In progress</v>
      </c>
      <c r="J30" s="37"/>
      <c r="K30" s="38"/>
      <c r="L30" s="37"/>
      <c r="M30" s="37"/>
      <c r="N30" s="37"/>
      <c r="O30" s="37"/>
      <c r="P30" s="37"/>
      <c r="Q30" s="39"/>
      <c r="R30" s="38"/>
      <c r="S30" s="37"/>
      <c r="T30" s="37"/>
      <c r="U30" s="37"/>
      <c r="V30" s="37"/>
      <c r="W30" s="37"/>
      <c r="X30" s="39"/>
      <c r="Y30" s="38"/>
      <c r="Z30" s="37"/>
      <c r="AA30" s="37"/>
      <c r="AB30" s="37"/>
      <c r="AC30" s="37"/>
      <c r="AD30" s="37"/>
      <c r="AE30" s="39"/>
      <c r="AF30" s="38"/>
      <c r="AG30" s="37"/>
      <c r="AH30" s="37"/>
      <c r="AI30" s="37"/>
      <c r="AJ30" s="37"/>
      <c r="AK30" s="37"/>
      <c r="AL30" s="39"/>
      <c r="AM30" s="38"/>
      <c r="AN30" s="37"/>
      <c r="AO30" s="37"/>
      <c r="AP30" s="37"/>
      <c r="AQ30" s="37"/>
      <c r="AR30" s="37"/>
      <c r="AS30" s="39"/>
    </row>
    <row r="31" spans="1:45" s="6" customFormat="1" ht="20" customHeight="1" thickTop="1" thickBot="1" x14ac:dyDescent="0.4">
      <c r="A31" s="1"/>
      <c r="B31" s="40" t="s">
        <v>55</v>
      </c>
      <c r="C31" s="41" t="s">
        <v>56</v>
      </c>
      <c r="D31" s="41" t="s">
        <v>36</v>
      </c>
      <c r="E31" s="105">
        <v>46164</v>
      </c>
      <c r="F31" s="105">
        <v>46171</v>
      </c>
      <c r="G31" s="42">
        <v>30000</v>
      </c>
      <c r="H31" s="43">
        <v>0.1</v>
      </c>
      <c r="I31" s="236" t="str">
        <f t="shared" si="2"/>
        <v>In progress</v>
      </c>
      <c r="J31" s="44"/>
      <c r="K31" s="45"/>
      <c r="L31" s="44"/>
      <c r="M31" s="44"/>
      <c r="N31" s="44"/>
      <c r="O31" s="44"/>
      <c r="P31" s="44"/>
      <c r="Q31" s="46"/>
      <c r="R31" s="45"/>
      <c r="S31" s="44"/>
      <c r="T31" s="44"/>
      <c r="U31" s="44"/>
      <c r="V31" s="44"/>
      <c r="W31" s="44"/>
      <c r="X31" s="46"/>
      <c r="Y31" s="45"/>
      <c r="Z31" s="44"/>
      <c r="AA31" s="44"/>
      <c r="AB31" s="44"/>
      <c r="AC31" s="44"/>
      <c r="AD31" s="44"/>
      <c r="AE31" s="46"/>
      <c r="AF31" s="45"/>
      <c r="AG31" s="44"/>
      <c r="AH31" s="44"/>
      <c r="AI31" s="44"/>
      <c r="AJ31" s="44"/>
      <c r="AK31" s="44"/>
      <c r="AL31" s="46"/>
      <c r="AM31" s="45"/>
      <c r="AN31" s="44"/>
      <c r="AO31" s="44"/>
      <c r="AP31" s="44"/>
      <c r="AQ31" s="44"/>
      <c r="AR31" s="44"/>
      <c r="AS31" s="46"/>
    </row>
    <row r="32" spans="1:45" s="6" customFormat="1" ht="20" customHeight="1" thickTop="1" thickBot="1" x14ac:dyDescent="0.4">
      <c r="A32" s="1"/>
      <c r="B32" s="33" t="s">
        <v>57</v>
      </c>
      <c r="C32" s="34" t="s">
        <v>58</v>
      </c>
      <c r="D32" s="34" t="s">
        <v>32</v>
      </c>
      <c r="E32" s="104">
        <v>46164</v>
      </c>
      <c r="F32" s="104">
        <v>46169</v>
      </c>
      <c r="G32" s="47">
        <v>12000</v>
      </c>
      <c r="H32" s="36">
        <v>0.1</v>
      </c>
      <c r="I32" s="235"/>
      <c r="J32" s="37"/>
      <c r="K32" s="38"/>
      <c r="L32" s="37"/>
      <c r="M32" s="37"/>
      <c r="N32" s="37"/>
      <c r="O32" s="37"/>
      <c r="P32" s="37"/>
      <c r="Q32" s="39"/>
      <c r="R32" s="38"/>
      <c r="S32" s="37"/>
      <c r="T32" s="37"/>
      <c r="U32" s="37"/>
      <c r="V32" s="37"/>
      <c r="W32" s="37"/>
      <c r="X32" s="39"/>
      <c r="Y32" s="38"/>
      <c r="Z32" s="37"/>
      <c r="AA32" s="37"/>
      <c r="AB32" s="37"/>
      <c r="AC32" s="37"/>
      <c r="AD32" s="37"/>
      <c r="AE32" s="39"/>
      <c r="AF32" s="38"/>
      <c r="AG32" s="37"/>
      <c r="AH32" s="37"/>
      <c r="AI32" s="37"/>
      <c r="AJ32" s="37"/>
      <c r="AK32" s="37"/>
      <c r="AL32" s="39"/>
      <c r="AM32" s="38"/>
      <c r="AN32" s="37"/>
      <c r="AO32" s="37"/>
      <c r="AP32" s="37"/>
      <c r="AQ32" s="37"/>
      <c r="AR32" s="37"/>
      <c r="AS32" s="39"/>
    </row>
    <row r="33" spans="1:45" s="6" customFormat="1" ht="20" customHeight="1" thickTop="1" thickBot="1" x14ac:dyDescent="0.4">
      <c r="A33" s="1"/>
      <c r="B33" s="33"/>
      <c r="C33" s="55" t="s">
        <v>59</v>
      </c>
      <c r="D33" s="34"/>
      <c r="E33" s="104"/>
      <c r="F33" s="104"/>
      <c r="G33" s="47"/>
      <c r="H33" s="36"/>
      <c r="I33" s="235" t="str">
        <f>IF(B33="","",IF(H33=1,"Completed",IF(H33&gt;0,"In progress","Not started")))</f>
        <v/>
      </c>
      <c r="J33" s="37"/>
      <c r="K33" s="38"/>
      <c r="L33" s="37"/>
      <c r="M33" s="37"/>
      <c r="N33" s="37"/>
      <c r="O33" s="37"/>
      <c r="P33" s="37"/>
      <c r="Q33" s="39"/>
      <c r="R33" s="38"/>
      <c r="S33" s="37"/>
      <c r="T33" s="37"/>
      <c r="U33" s="37"/>
      <c r="V33" s="37"/>
      <c r="W33" s="37"/>
      <c r="X33" s="39"/>
      <c r="Y33" s="38"/>
      <c r="Z33" s="37"/>
      <c r="AA33" s="37"/>
      <c r="AB33" s="37"/>
      <c r="AC33" s="37"/>
      <c r="AD33" s="37"/>
      <c r="AE33" s="39"/>
      <c r="AF33" s="38"/>
      <c r="AG33" s="37"/>
      <c r="AH33" s="37"/>
      <c r="AI33" s="37"/>
      <c r="AJ33" s="37"/>
      <c r="AK33" s="37"/>
      <c r="AL33" s="39"/>
      <c r="AM33" s="38"/>
      <c r="AN33" s="37"/>
      <c r="AO33" s="37"/>
      <c r="AP33" s="37"/>
      <c r="AQ33" s="37"/>
      <c r="AR33" s="37"/>
      <c r="AS33" s="39"/>
    </row>
    <row r="34" spans="1:45" s="6" customFormat="1" ht="20" customHeight="1" thickTop="1" thickBot="1" x14ac:dyDescent="0.4">
      <c r="A34" s="1"/>
      <c r="B34" s="33" t="s">
        <v>60</v>
      </c>
      <c r="C34" s="34" t="s">
        <v>61</v>
      </c>
      <c r="D34" s="34" t="s">
        <v>32</v>
      </c>
      <c r="E34" s="104">
        <v>46168</v>
      </c>
      <c r="F34" s="104">
        <v>46171</v>
      </c>
      <c r="G34" s="47">
        <v>8000</v>
      </c>
      <c r="H34" s="36">
        <v>0.25</v>
      </c>
      <c r="I34" s="235" t="str">
        <f>IF(B34="","",IF(H34=1,"Completed",IF(H34&gt;0,"In progress","Not started")))</f>
        <v>In progress</v>
      </c>
      <c r="J34" s="37"/>
      <c r="K34" s="38"/>
      <c r="L34" s="37"/>
      <c r="M34" s="37"/>
      <c r="N34" s="37"/>
      <c r="O34" s="37"/>
      <c r="P34" s="37"/>
      <c r="Q34" s="39"/>
      <c r="R34" s="38"/>
      <c r="S34" s="37"/>
      <c r="T34" s="37"/>
      <c r="U34" s="37"/>
      <c r="V34" s="37"/>
      <c r="W34" s="37"/>
      <c r="X34" s="39"/>
      <c r="Y34" s="38"/>
      <c r="Z34" s="37"/>
      <c r="AA34" s="37"/>
      <c r="AB34" s="37"/>
      <c r="AC34" s="37"/>
      <c r="AD34" s="37"/>
      <c r="AE34" s="39"/>
      <c r="AF34" s="38"/>
      <c r="AG34" s="37"/>
      <c r="AH34" s="37"/>
      <c r="AI34" s="37"/>
      <c r="AJ34" s="37"/>
      <c r="AK34" s="37"/>
      <c r="AL34" s="39"/>
      <c r="AM34" s="38"/>
      <c r="AN34" s="37"/>
      <c r="AO34" s="37"/>
      <c r="AP34" s="37"/>
      <c r="AQ34" s="37"/>
      <c r="AR34" s="37"/>
      <c r="AS34" s="39"/>
    </row>
    <row r="35" spans="1:45" s="6" customFormat="1" ht="20" customHeight="1" thickTop="1" thickBot="1" x14ac:dyDescent="0.4">
      <c r="A35" s="1"/>
      <c r="B35" s="40" t="s">
        <v>63</v>
      </c>
      <c r="C35" s="41" t="s">
        <v>64</v>
      </c>
      <c r="D35" s="41" t="s">
        <v>25</v>
      </c>
      <c r="E35" s="105">
        <v>46169</v>
      </c>
      <c r="F35" s="105">
        <v>46174</v>
      </c>
      <c r="G35" s="42">
        <v>5000</v>
      </c>
      <c r="H35" s="43">
        <v>0</v>
      </c>
      <c r="I35" s="236" t="str">
        <f>IF(B35="","",IF(H35=1,"Completed",IF(H35&gt;0,"In progress","Not started")))</f>
        <v>Not started</v>
      </c>
      <c r="J35" s="44"/>
      <c r="K35" s="45"/>
      <c r="L35" s="44"/>
      <c r="M35" s="44"/>
      <c r="N35" s="44"/>
      <c r="O35" s="44"/>
      <c r="P35" s="44"/>
      <c r="Q35" s="46"/>
      <c r="R35" s="45"/>
      <c r="S35" s="44"/>
      <c r="T35" s="44"/>
      <c r="U35" s="44"/>
      <c r="V35" s="44"/>
      <c r="W35" s="44"/>
      <c r="X35" s="46"/>
      <c r="Y35" s="45"/>
      <c r="Z35" s="44"/>
      <c r="AA35" s="44"/>
      <c r="AB35" s="44"/>
      <c r="AC35" s="44"/>
      <c r="AD35" s="44"/>
      <c r="AE35" s="46"/>
      <c r="AF35" s="45"/>
      <c r="AG35" s="44"/>
      <c r="AH35" s="44"/>
      <c r="AI35" s="44"/>
      <c r="AJ35" s="44"/>
      <c r="AK35" s="44"/>
      <c r="AL35" s="46"/>
      <c r="AM35" s="45"/>
      <c r="AN35" s="44"/>
      <c r="AO35" s="44"/>
      <c r="AP35" s="44"/>
      <c r="AQ35" s="44"/>
      <c r="AR35" s="44"/>
      <c r="AS35" s="46"/>
    </row>
    <row r="36" spans="1:45" s="6" customFormat="1" ht="20" customHeight="1" thickTop="1" thickBot="1" x14ac:dyDescent="0.4">
      <c r="A36" s="1"/>
      <c r="B36" s="33" t="s">
        <v>65</v>
      </c>
      <c r="C36" s="34" t="s">
        <v>66</v>
      </c>
      <c r="D36" s="34" t="s">
        <v>8</v>
      </c>
      <c r="E36" s="104">
        <v>46170</v>
      </c>
      <c r="F36" s="104">
        <v>46175</v>
      </c>
      <c r="G36" s="47">
        <v>15000</v>
      </c>
      <c r="H36" s="36">
        <v>0</v>
      </c>
      <c r="I36" s="235" t="str">
        <f>IF(B36="","",IF(H36=1,"Completed",IF(H36&gt;0,"In progress","Not started")))</f>
        <v>Not started</v>
      </c>
      <c r="J36" s="37"/>
      <c r="K36" s="38"/>
      <c r="L36" s="37"/>
      <c r="M36" s="37"/>
      <c r="N36" s="37"/>
      <c r="O36" s="37"/>
      <c r="P36" s="37"/>
      <c r="Q36" s="39"/>
      <c r="R36" s="38"/>
      <c r="S36" s="37"/>
      <c r="T36" s="37"/>
      <c r="U36" s="37"/>
      <c r="V36" s="37"/>
      <c r="W36" s="37"/>
      <c r="X36" s="39"/>
      <c r="Y36" s="38"/>
      <c r="Z36" s="37"/>
      <c r="AA36" s="37"/>
      <c r="AB36" s="37"/>
      <c r="AC36" s="37"/>
      <c r="AD36" s="37"/>
      <c r="AE36" s="39"/>
      <c r="AF36" s="38"/>
      <c r="AG36" s="37"/>
      <c r="AH36" s="37"/>
      <c r="AI36" s="37"/>
      <c r="AJ36" s="37"/>
      <c r="AK36" s="37"/>
      <c r="AL36" s="39"/>
      <c r="AM36" s="38"/>
      <c r="AN36" s="37"/>
      <c r="AO36" s="37"/>
      <c r="AP36" s="37"/>
      <c r="AQ36" s="37"/>
      <c r="AR36" s="37"/>
      <c r="AS36" s="39"/>
    </row>
    <row r="37" spans="1:45" s="6" customFormat="1" ht="20" customHeight="1" thickTop="1" thickBot="1" x14ac:dyDescent="0.4">
      <c r="A37" s="1"/>
      <c r="B37" s="40" t="s">
        <v>67</v>
      </c>
      <c r="C37" s="41" t="s">
        <v>68</v>
      </c>
      <c r="D37" s="41" t="s">
        <v>25</v>
      </c>
      <c r="E37" s="105">
        <v>46171</v>
      </c>
      <c r="F37" s="105">
        <v>46176</v>
      </c>
      <c r="G37" s="42">
        <v>12000</v>
      </c>
      <c r="H37" s="43">
        <v>0</v>
      </c>
      <c r="I37" s="236" t="str">
        <f>IF(B37="","",IF(H37=1,"Completed",IF(H37&gt;0,"In progress","Not started")))</f>
        <v>Not started</v>
      </c>
      <c r="J37" s="44"/>
      <c r="K37" s="45"/>
      <c r="L37" s="44"/>
      <c r="M37" s="44"/>
      <c r="N37" s="44"/>
      <c r="O37" s="44"/>
      <c r="P37" s="44"/>
      <c r="Q37" s="46"/>
      <c r="R37" s="45"/>
      <c r="S37" s="44"/>
      <c r="T37" s="44"/>
      <c r="U37" s="44"/>
      <c r="V37" s="44"/>
      <c r="W37" s="44"/>
      <c r="X37" s="46"/>
      <c r="Y37" s="45"/>
      <c r="Z37" s="44"/>
      <c r="AA37" s="44"/>
      <c r="AB37" s="44"/>
      <c r="AC37" s="44"/>
      <c r="AD37" s="44"/>
      <c r="AE37" s="46"/>
      <c r="AF37" s="45"/>
      <c r="AG37" s="44"/>
      <c r="AH37" s="44"/>
      <c r="AI37" s="44"/>
      <c r="AJ37" s="44"/>
      <c r="AK37" s="44"/>
      <c r="AL37" s="46"/>
      <c r="AM37" s="45"/>
      <c r="AN37" s="44"/>
      <c r="AO37" s="44"/>
      <c r="AP37" s="44"/>
      <c r="AQ37" s="44"/>
      <c r="AR37" s="44"/>
      <c r="AS37" s="46"/>
    </row>
    <row r="38" spans="1:45" s="6" customFormat="1" ht="20" customHeight="1" thickTop="1" thickBot="1" x14ac:dyDescent="0.4">
      <c r="A38" s="1"/>
      <c r="B38" s="33" t="s">
        <v>69</v>
      </c>
      <c r="C38" s="34" t="s">
        <v>70</v>
      </c>
      <c r="D38" s="34" t="s">
        <v>8</v>
      </c>
      <c r="E38" s="104">
        <v>46174</v>
      </c>
      <c r="F38" s="104">
        <v>46177</v>
      </c>
      <c r="G38" s="47">
        <v>18000</v>
      </c>
      <c r="H38" s="36">
        <v>0</v>
      </c>
      <c r="I38" s="235"/>
      <c r="J38" s="37"/>
      <c r="K38" s="38"/>
      <c r="L38" s="37"/>
      <c r="M38" s="37"/>
      <c r="N38" s="37"/>
      <c r="O38" s="37"/>
      <c r="P38" s="37"/>
      <c r="Q38" s="39"/>
      <c r="R38" s="38"/>
      <c r="S38" s="37"/>
      <c r="T38" s="37"/>
      <c r="U38" s="37"/>
      <c r="V38" s="37"/>
      <c r="W38" s="37"/>
      <c r="X38" s="39"/>
      <c r="Y38" s="38"/>
      <c r="Z38" s="37"/>
      <c r="AA38" s="37"/>
      <c r="AB38" s="37"/>
      <c r="AC38" s="37"/>
      <c r="AD38" s="37"/>
      <c r="AE38" s="39"/>
      <c r="AF38" s="38"/>
      <c r="AG38" s="37"/>
      <c r="AH38" s="37"/>
      <c r="AI38" s="37"/>
      <c r="AJ38" s="37"/>
      <c r="AK38" s="37"/>
      <c r="AL38" s="39"/>
      <c r="AM38" s="38"/>
      <c r="AN38" s="37"/>
      <c r="AO38" s="37"/>
      <c r="AP38" s="37"/>
      <c r="AQ38" s="37"/>
      <c r="AR38" s="37"/>
      <c r="AS38" s="39"/>
    </row>
    <row r="39" spans="1:45" s="6" customFormat="1" ht="20" customHeight="1" thickTop="1" thickBot="1" x14ac:dyDescent="0.4">
      <c r="A39" s="1"/>
      <c r="B39" s="33"/>
      <c r="C39" s="55" t="s">
        <v>71</v>
      </c>
      <c r="D39" s="34"/>
      <c r="E39" s="104"/>
      <c r="F39" s="104"/>
      <c r="G39" s="47"/>
      <c r="H39" s="36"/>
      <c r="I39" s="235" t="str">
        <f>IF(B39="","",IF(H39=1,"Completed",IF(H39&gt;0,"In progress","Not started")))</f>
        <v/>
      </c>
      <c r="J39" s="37"/>
      <c r="K39" s="38"/>
      <c r="L39" s="37"/>
      <c r="M39" s="37"/>
      <c r="N39" s="37"/>
      <c r="O39" s="37"/>
      <c r="P39" s="37"/>
      <c r="Q39" s="39"/>
      <c r="R39" s="38"/>
      <c r="S39" s="37"/>
      <c r="T39" s="37"/>
      <c r="U39" s="37"/>
      <c r="V39" s="37"/>
      <c r="W39" s="37"/>
      <c r="X39" s="39"/>
      <c r="Y39" s="38"/>
      <c r="Z39" s="37"/>
      <c r="AA39" s="37"/>
      <c r="AB39" s="37"/>
      <c r="AC39" s="37"/>
      <c r="AD39" s="37"/>
      <c r="AE39" s="39"/>
      <c r="AF39" s="38"/>
      <c r="AG39" s="37"/>
      <c r="AH39" s="37"/>
      <c r="AI39" s="37"/>
      <c r="AJ39" s="37"/>
      <c r="AK39" s="37"/>
      <c r="AL39" s="39"/>
      <c r="AM39" s="38"/>
      <c r="AN39" s="37"/>
      <c r="AO39" s="37"/>
      <c r="AP39" s="37"/>
      <c r="AQ39" s="37"/>
      <c r="AR39" s="37"/>
      <c r="AS39" s="39"/>
    </row>
    <row r="40" spans="1:45" s="6" customFormat="1" ht="20" customHeight="1" thickTop="1" thickBot="1" x14ac:dyDescent="0.4">
      <c r="A40" s="1"/>
      <c r="B40" s="33" t="s">
        <v>72</v>
      </c>
      <c r="C40" s="34" t="s">
        <v>73</v>
      </c>
      <c r="D40" s="34" t="s">
        <v>32</v>
      </c>
      <c r="E40" s="104">
        <v>46174</v>
      </c>
      <c r="F40" s="104">
        <v>46177</v>
      </c>
      <c r="G40" s="47">
        <v>20000</v>
      </c>
      <c r="H40" s="36">
        <v>0</v>
      </c>
      <c r="I40" s="235" t="str">
        <f>IF(B40="","",IF(H40=1,"Completed",IF(H40&gt;0,"In progress","Not started")))</f>
        <v>Not started</v>
      </c>
      <c r="J40" s="37"/>
      <c r="K40" s="38"/>
      <c r="L40" s="37"/>
      <c r="M40" s="37"/>
      <c r="N40" s="37"/>
      <c r="O40" s="37"/>
      <c r="P40" s="37"/>
      <c r="Q40" s="39"/>
      <c r="R40" s="38"/>
      <c r="S40" s="37"/>
      <c r="T40" s="37"/>
      <c r="U40" s="37"/>
      <c r="V40" s="37"/>
      <c r="W40" s="37"/>
      <c r="X40" s="39"/>
      <c r="Y40" s="38"/>
      <c r="Z40" s="37"/>
      <c r="AA40" s="37"/>
      <c r="AB40" s="37"/>
      <c r="AC40" s="37"/>
      <c r="AD40" s="37"/>
      <c r="AE40" s="39"/>
      <c r="AF40" s="38"/>
      <c r="AG40" s="37"/>
      <c r="AH40" s="37"/>
      <c r="AI40" s="37"/>
      <c r="AJ40" s="37"/>
      <c r="AK40" s="37"/>
      <c r="AL40" s="39"/>
      <c r="AM40" s="38"/>
      <c r="AN40" s="37"/>
      <c r="AO40" s="37"/>
      <c r="AP40" s="37"/>
      <c r="AQ40" s="37"/>
      <c r="AR40" s="37"/>
      <c r="AS40" s="39"/>
    </row>
    <row r="41" spans="1:45" s="6" customFormat="1" ht="20" customHeight="1" thickTop="1" thickBot="1" x14ac:dyDescent="0.4">
      <c r="A41" s="1"/>
      <c r="B41" s="40" t="s">
        <v>74</v>
      </c>
      <c r="C41" s="41" t="s">
        <v>75</v>
      </c>
      <c r="D41" s="41" t="s">
        <v>32</v>
      </c>
      <c r="E41" s="105">
        <v>46176</v>
      </c>
      <c r="F41" s="105">
        <v>46178</v>
      </c>
      <c r="G41" s="42">
        <v>10000</v>
      </c>
      <c r="H41" s="43">
        <v>0</v>
      </c>
      <c r="I41" s="236" t="str">
        <f>IF(B41="","",IF(H41=1,"Completed",IF(H41&gt;0,"In progress","Not started")))</f>
        <v>Not started</v>
      </c>
      <c r="J41" s="44"/>
      <c r="K41" s="45"/>
      <c r="L41" s="44"/>
      <c r="M41" s="44"/>
      <c r="N41" s="44"/>
      <c r="O41" s="44"/>
      <c r="P41" s="44"/>
      <c r="Q41" s="46"/>
      <c r="R41" s="45"/>
      <c r="S41" s="44"/>
      <c r="T41" s="44"/>
      <c r="U41" s="44"/>
      <c r="V41" s="44"/>
      <c r="W41" s="44"/>
      <c r="X41" s="46"/>
      <c r="Y41" s="45"/>
      <c r="Z41" s="44"/>
      <c r="AA41" s="44"/>
      <c r="AB41" s="44"/>
      <c r="AC41" s="44"/>
      <c r="AD41" s="44"/>
      <c r="AE41" s="46"/>
      <c r="AF41" s="45"/>
      <c r="AG41" s="44"/>
      <c r="AH41" s="44"/>
      <c r="AI41" s="44"/>
      <c r="AJ41" s="44"/>
      <c r="AK41" s="44"/>
      <c r="AL41" s="46"/>
      <c r="AM41" s="45"/>
      <c r="AN41" s="44"/>
      <c r="AO41" s="44"/>
      <c r="AP41" s="44"/>
      <c r="AQ41" s="44"/>
      <c r="AR41" s="44"/>
      <c r="AS41" s="46"/>
    </row>
    <row r="42" spans="1:45" s="6" customFormat="1" ht="20" customHeight="1" thickTop="1" thickBot="1" x14ac:dyDescent="0.4">
      <c r="A42" s="1"/>
      <c r="B42" s="33" t="s">
        <v>76</v>
      </c>
      <c r="C42" s="34" t="s">
        <v>77</v>
      </c>
      <c r="D42" s="34" t="s">
        <v>78</v>
      </c>
      <c r="E42" s="104">
        <v>46174</v>
      </c>
      <c r="F42" s="104">
        <v>46178</v>
      </c>
      <c r="G42" s="47">
        <v>15000</v>
      </c>
      <c r="H42" s="36">
        <v>0</v>
      </c>
      <c r="I42" s="235" t="str">
        <f>IF(B42="","",IF(H42=1,"Completed",IF(H42&gt;0,"In progress","Not started")))</f>
        <v>Not started</v>
      </c>
      <c r="J42" s="37"/>
      <c r="K42" s="38"/>
      <c r="L42" s="37"/>
      <c r="M42" s="37"/>
      <c r="N42" s="37"/>
      <c r="O42" s="37"/>
      <c r="P42" s="37"/>
      <c r="Q42" s="39"/>
      <c r="R42" s="38"/>
      <c r="S42" s="37"/>
      <c r="T42" s="37"/>
      <c r="U42" s="37"/>
      <c r="V42" s="37"/>
      <c r="W42" s="37"/>
      <c r="X42" s="39"/>
      <c r="Y42" s="38"/>
      <c r="Z42" s="37"/>
      <c r="AA42" s="37"/>
      <c r="AB42" s="37"/>
      <c r="AC42" s="37"/>
      <c r="AD42" s="37"/>
      <c r="AE42" s="39"/>
      <c r="AF42" s="38"/>
      <c r="AG42" s="37"/>
      <c r="AH42" s="37"/>
      <c r="AI42" s="37"/>
      <c r="AJ42" s="37"/>
      <c r="AK42" s="37"/>
      <c r="AL42" s="39"/>
      <c r="AM42" s="38"/>
      <c r="AN42" s="37"/>
      <c r="AO42" s="37"/>
      <c r="AP42" s="37"/>
      <c r="AQ42" s="37"/>
      <c r="AR42" s="37"/>
      <c r="AS42" s="39"/>
    </row>
    <row r="43" spans="1:45" s="6" customFormat="1" ht="20" customHeight="1" thickTop="1" x14ac:dyDescent="0.35">
      <c r="A43" s="1"/>
      <c r="B43" s="48" t="s">
        <v>79</v>
      </c>
      <c r="C43" s="49" t="s">
        <v>80</v>
      </c>
      <c r="D43" s="49" t="s">
        <v>8</v>
      </c>
      <c r="E43" s="106">
        <v>46178</v>
      </c>
      <c r="F43" s="106">
        <v>46178</v>
      </c>
      <c r="G43" s="50">
        <v>2000</v>
      </c>
      <c r="H43" s="51">
        <v>0</v>
      </c>
      <c r="I43" s="237" t="str">
        <f>IF(B43="","",IF(H43=1,"Completed",IF(H43&gt;0,"In progress","Not started")))</f>
        <v>Not started</v>
      </c>
      <c r="J43" s="52"/>
      <c r="K43" s="53"/>
      <c r="L43" s="52"/>
      <c r="M43" s="52"/>
      <c r="N43" s="52"/>
      <c r="O43" s="52"/>
      <c r="P43" s="52"/>
      <c r="Q43" s="54"/>
      <c r="R43" s="53"/>
      <c r="S43" s="52"/>
      <c r="T43" s="52"/>
      <c r="U43" s="52"/>
      <c r="V43" s="52"/>
      <c r="W43" s="52"/>
      <c r="X43" s="54"/>
      <c r="Y43" s="53"/>
      <c r="Z43" s="52"/>
      <c r="AA43" s="52"/>
      <c r="AB43" s="52"/>
      <c r="AC43" s="52"/>
      <c r="AD43" s="52"/>
      <c r="AE43" s="54"/>
      <c r="AF43" s="53"/>
      <c r="AG43" s="52"/>
      <c r="AH43" s="52"/>
      <c r="AI43" s="52"/>
      <c r="AJ43" s="52"/>
      <c r="AK43" s="52"/>
      <c r="AL43" s="54"/>
      <c r="AM43" s="53"/>
      <c r="AN43" s="52"/>
      <c r="AO43" s="52"/>
      <c r="AP43" s="52"/>
      <c r="AQ43" s="52"/>
      <c r="AR43" s="52"/>
      <c r="AS43" s="54"/>
    </row>
    <row r="44" spans="1:45" s="6" customFormat="1" ht="20" customHeight="1" x14ac:dyDescent="0.35">
      <c r="A44" s="1"/>
      <c r="H44" s="28"/>
      <c r="I44" s="28"/>
    </row>
    <row r="45" spans="1:45" s="6" customFormat="1" ht="35" customHeight="1" x14ac:dyDescent="0.35">
      <c r="A45" s="1"/>
      <c r="G45" s="29"/>
      <c r="H45" s="28"/>
      <c r="I45" s="28"/>
    </row>
    <row r="46" spans="1:45" s="6" customFormat="1" ht="20" customHeight="1" x14ac:dyDescent="0.35">
      <c r="A46" s="1"/>
      <c r="B46" s="30"/>
      <c r="C46" s="30"/>
      <c r="D46" s="30"/>
      <c r="E46" s="30"/>
      <c r="F46" s="30"/>
      <c r="G46" s="31"/>
      <c r="H46" s="32"/>
      <c r="I46" s="32"/>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row>
    <row r="47" spans="1:45" s="6" customFormat="1" ht="20" customHeight="1" x14ac:dyDescent="0.35">
      <c r="A47" s="1"/>
      <c r="B47" s="30"/>
      <c r="C47" s="30"/>
      <c r="D47" s="30"/>
      <c r="E47" s="30"/>
      <c r="F47" s="30"/>
      <c r="G47" s="31"/>
      <c r="H47" s="32"/>
      <c r="I47" s="32"/>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row>
    <row r="48" spans="1:45" s="6" customFormat="1" ht="20" customHeight="1" x14ac:dyDescent="0.35">
      <c r="A48" s="1"/>
      <c r="G48" s="29"/>
      <c r="H48" s="28"/>
      <c r="I48" s="28"/>
    </row>
    <row r="49" spans="1:9" s="6" customFormat="1" ht="20" customHeight="1" x14ac:dyDescent="0.35">
      <c r="A49" s="1"/>
      <c r="G49" s="29"/>
      <c r="H49" s="28"/>
      <c r="I49" s="28"/>
    </row>
    <row r="50" spans="1:9" s="6" customFormat="1" ht="20" customHeight="1" x14ac:dyDescent="0.35">
      <c r="A50" s="1"/>
      <c r="G50" s="29"/>
      <c r="H50" s="28"/>
      <c r="I50" s="28"/>
    </row>
    <row r="51" spans="1:9" ht="20" customHeight="1" x14ac:dyDescent="0.35">
      <c r="G51" s="20"/>
    </row>
    <row r="52" spans="1:9" ht="20" customHeight="1" x14ac:dyDescent="0.35">
      <c r="G52" s="20"/>
    </row>
    <row r="53" spans="1:9" ht="20" customHeight="1" x14ac:dyDescent="0.35">
      <c r="G53" s="20"/>
    </row>
    <row r="54" spans="1:9" ht="20" customHeight="1" x14ac:dyDescent="0.35">
      <c r="G54" s="20"/>
    </row>
    <row r="55" spans="1:9" ht="20" customHeight="1" x14ac:dyDescent="0.35">
      <c r="G55" s="20"/>
    </row>
    <row r="56" spans="1:9" ht="20" customHeight="1" x14ac:dyDescent="0.35">
      <c r="G56" s="20"/>
    </row>
    <row r="57" spans="1:9" ht="20" customHeight="1" x14ac:dyDescent="0.35">
      <c r="G57" s="20"/>
    </row>
    <row r="58" spans="1:9" ht="20" customHeight="1" x14ac:dyDescent="0.35">
      <c r="G58" s="20"/>
    </row>
    <row r="59" spans="1:9" ht="20" customHeight="1" x14ac:dyDescent="0.35">
      <c r="G59" s="20"/>
    </row>
    <row r="60" spans="1:9" ht="20" customHeight="1" x14ac:dyDescent="0.35">
      <c r="G60" s="20"/>
    </row>
    <row r="61" spans="1:9" ht="20" customHeight="1" x14ac:dyDescent="0.35">
      <c r="G61" s="20"/>
    </row>
    <row r="62" spans="1:9" ht="20" customHeight="1" x14ac:dyDescent="0.35">
      <c r="G62" s="20"/>
    </row>
    <row r="63" spans="1:9" ht="20" customHeight="1" x14ac:dyDescent="0.35">
      <c r="G63" s="20"/>
    </row>
    <row r="64" spans="1:9" ht="20" customHeight="1" x14ac:dyDescent="0.35">
      <c r="G64" s="20"/>
    </row>
    <row r="65" spans="7:7" ht="20" customHeight="1" x14ac:dyDescent="0.35">
      <c r="G65" s="20"/>
    </row>
    <row r="66" spans="7:7" ht="20" customHeight="1" x14ac:dyDescent="0.35">
      <c r="G66" s="20"/>
    </row>
    <row r="67" spans="7:7" ht="20" customHeight="1" x14ac:dyDescent="0.35">
      <c r="G67" s="20"/>
    </row>
    <row r="68" spans="7:7" ht="20" customHeight="1" x14ac:dyDescent="0.35">
      <c r="G68" s="20"/>
    </row>
    <row r="69" spans="7:7" ht="20" customHeight="1" x14ac:dyDescent="0.35">
      <c r="G69" s="20"/>
    </row>
    <row r="70" spans="7:7" ht="20" customHeight="1" x14ac:dyDescent="0.35">
      <c r="G70" s="20"/>
    </row>
    <row r="71" spans="7:7" ht="20" customHeight="1" x14ac:dyDescent="0.35">
      <c r="G71" s="20"/>
    </row>
    <row r="72" spans="7:7" ht="20" customHeight="1" x14ac:dyDescent="0.35">
      <c r="G72" s="20"/>
    </row>
    <row r="73" spans="7:7" ht="20" customHeight="1" x14ac:dyDescent="0.35">
      <c r="G73" s="20"/>
    </row>
    <row r="74" spans="7:7" ht="20" customHeight="1" x14ac:dyDescent="0.35">
      <c r="G74" s="20"/>
    </row>
    <row r="75" spans="7:7" ht="20" customHeight="1" x14ac:dyDescent="0.35">
      <c r="G75" s="20"/>
    </row>
    <row r="76" spans="7:7" ht="20" customHeight="1" x14ac:dyDescent="0.35">
      <c r="G76" s="20"/>
    </row>
    <row r="77" spans="7:7" ht="20" customHeight="1" x14ac:dyDescent="0.35">
      <c r="G77" s="20"/>
    </row>
    <row r="78" spans="7:7" ht="20" customHeight="1" x14ac:dyDescent="0.35">
      <c r="G78" s="20"/>
    </row>
    <row r="79" spans="7:7" ht="20" customHeight="1" x14ac:dyDescent="0.35">
      <c r="G79" s="20"/>
    </row>
    <row r="80" spans="7:7" ht="20" customHeight="1" x14ac:dyDescent="0.35">
      <c r="G80" s="20"/>
    </row>
    <row r="81" spans="7:7" ht="20" customHeight="1" x14ac:dyDescent="0.35">
      <c r="G81" s="20"/>
    </row>
    <row r="82" spans="7:7" ht="20" customHeight="1" x14ac:dyDescent="0.35">
      <c r="G82" s="20"/>
    </row>
    <row r="83" spans="7:7" ht="20" customHeight="1" x14ac:dyDescent="0.35">
      <c r="G83" s="20"/>
    </row>
    <row r="84" spans="7:7" ht="20" customHeight="1" x14ac:dyDescent="0.35">
      <c r="G84" s="20"/>
    </row>
    <row r="85" spans="7:7" ht="20" customHeight="1" x14ac:dyDescent="0.35">
      <c r="G85" s="20"/>
    </row>
    <row r="86" spans="7:7" ht="20" customHeight="1" x14ac:dyDescent="0.35">
      <c r="G86" s="20"/>
    </row>
    <row r="87" spans="7:7" ht="20" customHeight="1" x14ac:dyDescent="0.35">
      <c r="G87" s="20"/>
    </row>
    <row r="88" spans="7:7" ht="20" customHeight="1" x14ac:dyDescent="0.35">
      <c r="G88" s="20"/>
    </row>
    <row r="89" spans="7:7" ht="20" customHeight="1" x14ac:dyDescent="0.35">
      <c r="G89" s="20"/>
    </row>
    <row r="90" spans="7:7" ht="20" customHeight="1" x14ac:dyDescent="0.35">
      <c r="G90" s="20"/>
    </row>
    <row r="91" spans="7:7" ht="20" customHeight="1" x14ac:dyDescent="0.35">
      <c r="G91" s="20"/>
    </row>
    <row r="92" spans="7:7" ht="20" customHeight="1" x14ac:dyDescent="0.35">
      <c r="G92" s="20"/>
    </row>
    <row r="93" spans="7:7" ht="20" customHeight="1" x14ac:dyDescent="0.35">
      <c r="G93" s="20"/>
    </row>
    <row r="94" spans="7:7" ht="20" customHeight="1" x14ac:dyDescent="0.35">
      <c r="G94" s="20"/>
    </row>
    <row r="95" spans="7:7" ht="20" customHeight="1" x14ac:dyDescent="0.35">
      <c r="G95" s="20"/>
    </row>
    <row r="96" spans="7:7" ht="20" customHeight="1" x14ac:dyDescent="0.35">
      <c r="G96" s="20"/>
    </row>
    <row r="97" spans="7:7" ht="20" customHeight="1" x14ac:dyDescent="0.35">
      <c r="G97" s="20"/>
    </row>
    <row r="98" spans="7:7" ht="20" customHeight="1" x14ac:dyDescent="0.35">
      <c r="G98" s="20"/>
    </row>
    <row r="99" spans="7:7" ht="20" customHeight="1" x14ac:dyDescent="0.35">
      <c r="G99" s="20"/>
    </row>
    <row r="100" spans="7:7" ht="20" customHeight="1" x14ac:dyDescent="0.35">
      <c r="G100" s="20"/>
    </row>
    <row r="101" spans="7:7" ht="20" customHeight="1" x14ac:dyDescent="0.35">
      <c r="G101" s="20"/>
    </row>
    <row r="102" spans="7:7" ht="20" customHeight="1" x14ac:dyDescent="0.35">
      <c r="G102" s="20"/>
    </row>
    <row r="103" spans="7:7" ht="20" customHeight="1" x14ac:dyDescent="0.35"/>
    <row r="104" spans="7:7" ht="20" customHeight="1" x14ac:dyDescent="0.35"/>
    <row r="105" spans="7:7" ht="20" customHeight="1" x14ac:dyDescent="0.35"/>
    <row r="106" spans="7:7" ht="20" customHeight="1" x14ac:dyDescent="0.35"/>
    <row r="107" spans="7:7" ht="20" customHeight="1" x14ac:dyDescent="0.35"/>
    <row r="108" spans="7:7" ht="20" customHeight="1" x14ac:dyDescent="0.35"/>
    <row r="109" spans="7:7" ht="20" customHeight="1" x14ac:dyDescent="0.35"/>
    <row r="110" spans="7:7" ht="20" customHeight="1" x14ac:dyDescent="0.35"/>
    <row r="111" spans="7:7" ht="20" customHeight="1" x14ac:dyDescent="0.35"/>
    <row r="112" spans="7:7" ht="20" customHeight="1" x14ac:dyDescent="0.35"/>
    <row r="113" ht="20" customHeight="1" x14ac:dyDescent="0.35"/>
    <row r="114" ht="20" customHeight="1" x14ac:dyDescent="0.35"/>
    <row r="115" ht="20" customHeight="1" x14ac:dyDescent="0.35"/>
    <row r="116" ht="20" customHeight="1" x14ac:dyDescent="0.35"/>
    <row r="117" ht="20" customHeight="1" x14ac:dyDescent="0.35"/>
  </sheetData>
  <sheetProtection algorithmName="SHA-512" hashValue="d8vNaM4DkpzCaU5Inu+OLnqOoLnyGraKaUpksRbvHWY4PrE4wXxX1T/6boIf9d2rFtGYTMS3Z3PKdd9bw/BQ4Q==" saltValue="vPOXqxi/DzzxBMnKHxU9mw==" spinCount="100000" sheet="1" objects="1" scenarios="1"/>
  <mergeCells count="25">
    <mergeCell ref="B2:B4"/>
    <mergeCell ref="C2:I2"/>
    <mergeCell ref="K2:Q2"/>
    <mergeCell ref="R2:X2"/>
    <mergeCell ref="Y2:AE2"/>
    <mergeCell ref="AM2:AO4"/>
    <mergeCell ref="AP2:AR4"/>
    <mergeCell ref="C3:I3"/>
    <mergeCell ref="K3:Q4"/>
    <mergeCell ref="R3:X4"/>
    <mergeCell ref="Y3:AE4"/>
    <mergeCell ref="AF3:AL4"/>
    <mergeCell ref="C4:I4"/>
    <mergeCell ref="AF2:AL2"/>
    <mergeCell ref="AM11:AS11"/>
    <mergeCell ref="B6:B9"/>
    <mergeCell ref="D6:F6"/>
    <mergeCell ref="K6:Q9"/>
    <mergeCell ref="R6:AL9"/>
    <mergeCell ref="D7:F7"/>
    <mergeCell ref="B11:I12"/>
    <mergeCell ref="K11:Q11"/>
    <mergeCell ref="R11:X11"/>
    <mergeCell ref="Y11:AE11"/>
    <mergeCell ref="AF11:AL11"/>
  </mergeCells>
  <conditionalFormatting sqref="H14:H43">
    <cfRule type="dataBar" priority="4">
      <dataBar>
        <cfvo type="num" val="0"/>
        <cfvo type="num" val="1"/>
        <color rgb="FF00A0C8"/>
      </dataBar>
      <extLst>
        <ext xmlns:x14="http://schemas.microsoft.com/office/spreadsheetml/2009/9/main" uri="{B025F937-C7B1-47D3-B67F-A62EFF666E3E}">
          <x14:id>{BAA08D2E-17B6-4A07-A13D-EB9BFD62D031}</x14:id>
        </ext>
      </extLst>
    </cfRule>
  </conditionalFormatting>
  <conditionalFormatting sqref="I14:I43">
    <cfRule type="cellIs" dxfId="15" priority="1" stopIfTrue="1" operator="equal">
      <formula>"Completed"</formula>
    </cfRule>
    <cfRule type="cellIs" dxfId="14" priority="2" stopIfTrue="1" operator="equal">
      <formula>"In Progress"</formula>
    </cfRule>
    <cfRule type="cellIs" dxfId="13" priority="3" operator="equal">
      <formula>"Not Started"</formula>
    </cfRule>
  </conditionalFormatting>
  <conditionalFormatting sqref="K15:AS43">
    <cfRule type="expression" dxfId="12" priority="5" stopIfTrue="1">
      <formula>AND($C15&lt;&gt;"",$H15&gt;0,$E15&lt;&gt;"",K$13&gt;=$E15,K$13&lt;=$E15+($F15-$E15)*$H15)</formula>
    </cfRule>
    <cfRule type="expression" dxfId="11" priority="6">
      <formula>AND($C15&lt;&gt;"",$E15&lt;&gt;"",K$13&gt;=$E15,K$13&lt;=$F15)</formula>
    </cfRule>
  </conditionalFormatting>
  <dataValidations disablePrompts="1" count="1">
    <dataValidation type="decimal" allowBlank="1" showInputMessage="1" showErrorMessage="1" sqref="H15:H43" xr:uid="{E4AC5F26-37A8-4C9A-96CB-8BE1329430B7}">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BAA08D2E-17B6-4A07-A13D-EB9BFD62D031}">
            <x14:dataBar minLength="0" maxLength="100">
              <x14:cfvo type="num">
                <xm:f>0</xm:f>
              </x14:cfvo>
              <x14:cfvo type="num">
                <xm:f>1</xm:f>
              </x14:cfvo>
              <x14:negativeFillColor rgb="FFFF0000"/>
              <x14:axisColor rgb="FF000000"/>
            </x14:dataBar>
          </x14:cfRule>
          <xm:sqref>H14:H43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F6E56"/>
  </sheetPr>
  <dimension ref="A1:J37"/>
  <sheetViews>
    <sheetView showGridLines="0" showRowColHeaders="0" workbookViewId="0"/>
  </sheetViews>
  <sheetFormatPr defaultColWidth="0" defaultRowHeight="14.5" zeroHeight="1" x14ac:dyDescent="0.35"/>
  <cols>
    <col min="1" max="1" width="3.6328125" customWidth="1"/>
    <col min="2" max="2" width="9.6328125" customWidth="1"/>
    <col min="3" max="3" width="41.81640625" customWidth="1"/>
    <col min="4" max="6" width="20" customWidth="1"/>
    <col min="7" max="7" width="16.36328125" customWidth="1"/>
    <col min="8" max="8" width="19.1796875" customWidth="1"/>
    <col min="9" max="9" width="62.1796875" style="58" customWidth="1"/>
    <col min="10" max="10" width="3.6328125" customWidth="1"/>
    <col min="11" max="16384" width="8.7265625" hidden="1"/>
  </cols>
  <sheetData>
    <row r="1" spans="1:9" ht="10" customHeight="1" x14ac:dyDescent="0.35">
      <c r="A1" s="56"/>
      <c r="B1" s="57"/>
      <c r="C1" s="57"/>
      <c r="D1" s="57"/>
      <c r="E1" s="57"/>
      <c r="F1" s="57"/>
      <c r="G1" s="57"/>
      <c r="H1" s="57"/>
      <c r="I1" s="59"/>
    </row>
    <row r="2" spans="1:9" ht="35" customHeight="1" x14ac:dyDescent="0.35">
      <c r="A2" s="56"/>
      <c r="B2" s="302" t="s">
        <v>205</v>
      </c>
      <c r="C2" s="298" t="s">
        <v>81</v>
      </c>
      <c r="D2" s="298"/>
      <c r="E2" s="298"/>
      <c r="F2" s="298"/>
      <c r="G2" s="298"/>
      <c r="H2" s="298"/>
      <c r="I2" s="299"/>
    </row>
    <row r="3" spans="1:9" ht="20" customHeight="1" x14ac:dyDescent="0.35">
      <c r="A3" s="56"/>
      <c r="B3" s="302"/>
      <c r="C3" s="300" t="s">
        <v>82</v>
      </c>
      <c r="D3" s="300"/>
      <c r="E3" s="300"/>
      <c r="F3" s="300"/>
      <c r="G3" s="300"/>
      <c r="H3" s="300"/>
      <c r="I3" s="301"/>
    </row>
    <row r="4" spans="1:9" ht="25" customHeight="1" x14ac:dyDescent="0.35"/>
    <row r="5" spans="1:9" ht="25" customHeight="1" x14ac:dyDescent="0.35"/>
    <row r="6" spans="1:9" ht="28" customHeight="1" x14ac:dyDescent="0.35">
      <c r="A6" s="56"/>
      <c r="B6" s="72" t="s">
        <v>83</v>
      </c>
      <c r="C6" s="75" t="s">
        <v>14</v>
      </c>
      <c r="D6" s="75" t="s">
        <v>84</v>
      </c>
      <c r="E6" s="75" t="s">
        <v>85</v>
      </c>
      <c r="F6" s="182" t="s">
        <v>86</v>
      </c>
      <c r="G6" s="182" t="s">
        <v>87</v>
      </c>
      <c r="H6" s="75" t="s">
        <v>18</v>
      </c>
      <c r="I6" s="78" t="s">
        <v>88</v>
      </c>
    </row>
    <row r="7" spans="1:9" ht="22" customHeight="1" x14ac:dyDescent="0.35">
      <c r="A7" s="56"/>
      <c r="B7" s="130" t="s">
        <v>20</v>
      </c>
      <c r="C7" s="131" t="s">
        <v>89</v>
      </c>
      <c r="D7" s="132">
        <v>15000</v>
      </c>
      <c r="E7" s="132">
        <v>15000</v>
      </c>
      <c r="F7" s="144">
        <f t="shared" ref="F7:F31" si="0">D7-E7</f>
        <v>0</v>
      </c>
      <c r="G7" s="145">
        <f t="shared" ref="G7:G31" si="1">IF(D7=0,0,E7/D7)</f>
        <v>1</v>
      </c>
      <c r="H7" s="133" t="s">
        <v>90</v>
      </c>
      <c r="I7" s="134" t="s">
        <v>212</v>
      </c>
    </row>
    <row r="8" spans="1:9" ht="22" customHeight="1" x14ac:dyDescent="0.35">
      <c r="A8" s="56"/>
      <c r="B8" s="135" t="s">
        <v>23</v>
      </c>
      <c r="C8" s="136" t="s">
        <v>91</v>
      </c>
      <c r="D8" s="137">
        <v>8000</v>
      </c>
      <c r="E8" s="137">
        <v>7500</v>
      </c>
      <c r="F8" s="146">
        <f t="shared" si="0"/>
        <v>500</v>
      </c>
      <c r="G8" s="147">
        <f t="shared" si="1"/>
        <v>0.9375</v>
      </c>
      <c r="H8" s="133" t="s">
        <v>92</v>
      </c>
      <c r="I8" s="138" t="s">
        <v>213</v>
      </c>
    </row>
    <row r="9" spans="1:9" ht="22" customHeight="1" x14ac:dyDescent="0.35">
      <c r="A9" s="56"/>
      <c r="B9" s="130" t="s">
        <v>26</v>
      </c>
      <c r="C9" s="131" t="s">
        <v>93</v>
      </c>
      <c r="D9" s="132">
        <v>5000</v>
      </c>
      <c r="E9" s="132">
        <v>5200</v>
      </c>
      <c r="F9" s="144">
        <f t="shared" si="0"/>
        <v>-200</v>
      </c>
      <c r="G9" s="145">
        <f t="shared" si="1"/>
        <v>1.04</v>
      </c>
      <c r="H9" s="139" t="s">
        <v>94</v>
      </c>
      <c r="I9" s="134" t="s">
        <v>214</v>
      </c>
    </row>
    <row r="10" spans="1:9" ht="22" customHeight="1" x14ac:dyDescent="0.35">
      <c r="A10" s="56"/>
      <c r="B10" s="135" t="s">
        <v>28</v>
      </c>
      <c r="C10" s="136" t="s">
        <v>95</v>
      </c>
      <c r="D10" s="137">
        <v>2000</v>
      </c>
      <c r="E10" s="137">
        <v>2000</v>
      </c>
      <c r="F10" s="146">
        <f t="shared" si="0"/>
        <v>0</v>
      </c>
      <c r="G10" s="147">
        <f t="shared" si="1"/>
        <v>1</v>
      </c>
      <c r="H10" s="133" t="s">
        <v>90</v>
      </c>
      <c r="I10" s="138" t="s">
        <v>215</v>
      </c>
    </row>
    <row r="11" spans="1:9" ht="22" customHeight="1" x14ac:dyDescent="0.35">
      <c r="A11" s="56"/>
      <c r="B11" s="130" t="s">
        <v>30</v>
      </c>
      <c r="C11" s="131" t="s">
        <v>96</v>
      </c>
      <c r="D11" s="132">
        <v>12000</v>
      </c>
      <c r="E11" s="132">
        <v>11800</v>
      </c>
      <c r="F11" s="144">
        <f t="shared" si="0"/>
        <v>200</v>
      </c>
      <c r="G11" s="145">
        <f t="shared" si="1"/>
        <v>0.98333333333333328</v>
      </c>
      <c r="H11" s="133" t="s">
        <v>90</v>
      </c>
      <c r="I11" s="134" t="s">
        <v>216</v>
      </c>
    </row>
    <row r="12" spans="1:9" ht="22" customHeight="1" x14ac:dyDescent="0.35">
      <c r="A12" s="56"/>
      <c r="B12" s="135" t="s">
        <v>34</v>
      </c>
      <c r="C12" s="136" t="s">
        <v>97</v>
      </c>
      <c r="D12" s="137">
        <v>18000</v>
      </c>
      <c r="E12" s="137">
        <v>18000</v>
      </c>
      <c r="F12" s="146">
        <f t="shared" si="0"/>
        <v>0</v>
      </c>
      <c r="G12" s="147">
        <f t="shared" si="1"/>
        <v>1</v>
      </c>
      <c r="H12" s="133" t="s">
        <v>90</v>
      </c>
      <c r="I12" s="138" t="s">
        <v>217</v>
      </c>
    </row>
    <row r="13" spans="1:9" ht="22" customHeight="1" x14ac:dyDescent="0.35">
      <c r="A13" s="56"/>
      <c r="B13" s="130" t="s">
        <v>37</v>
      </c>
      <c r="C13" s="131" t="s">
        <v>98</v>
      </c>
      <c r="D13" s="132">
        <v>15000</v>
      </c>
      <c r="E13" s="132">
        <v>14500</v>
      </c>
      <c r="F13" s="144">
        <f t="shared" si="0"/>
        <v>500</v>
      </c>
      <c r="G13" s="145">
        <f t="shared" si="1"/>
        <v>0.96666666666666667</v>
      </c>
      <c r="H13" s="133" t="s">
        <v>90</v>
      </c>
      <c r="I13" s="134" t="s">
        <v>218</v>
      </c>
    </row>
    <row r="14" spans="1:9" ht="22" customHeight="1" x14ac:dyDescent="0.35">
      <c r="A14" s="56"/>
      <c r="B14" s="135" t="s">
        <v>39</v>
      </c>
      <c r="C14" s="136" t="s">
        <v>99</v>
      </c>
      <c r="D14" s="137">
        <v>10000</v>
      </c>
      <c r="E14" s="137">
        <v>4000</v>
      </c>
      <c r="F14" s="146">
        <f t="shared" si="0"/>
        <v>6000</v>
      </c>
      <c r="G14" s="147">
        <f t="shared" si="1"/>
        <v>0.4</v>
      </c>
      <c r="H14" s="139" t="s">
        <v>100</v>
      </c>
      <c r="I14" s="138" t="s">
        <v>219</v>
      </c>
    </row>
    <row r="15" spans="1:9" ht="22" customHeight="1" x14ac:dyDescent="0.35">
      <c r="A15" s="56"/>
      <c r="B15" s="130" t="s">
        <v>42</v>
      </c>
      <c r="C15" s="131" t="s">
        <v>101</v>
      </c>
      <c r="D15" s="132">
        <v>20000</v>
      </c>
      <c r="E15" s="132">
        <v>6000</v>
      </c>
      <c r="F15" s="144">
        <f t="shared" si="0"/>
        <v>14000</v>
      </c>
      <c r="G15" s="145">
        <f t="shared" si="1"/>
        <v>0.3</v>
      </c>
      <c r="H15" s="139" t="s">
        <v>100</v>
      </c>
      <c r="I15" s="134" t="s">
        <v>220</v>
      </c>
    </row>
    <row r="16" spans="1:9" ht="22" customHeight="1" x14ac:dyDescent="0.35">
      <c r="A16" s="56"/>
      <c r="B16" s="135" t="s">
        <v>44</v>
      </c>
      <c r="C16" s="136" t="s">
        <v>102</v>
      </c>
      <c r="D16" s="137">
        <v>8000</v>
      </c>
      <c r="E16" s="137">
        <v>2000</v>
      </c>
      <c r="F16" s="146">
        <f t="shared" si="0"/>
        <v>6000</v>
      </c>
      <c r="G16" s="147">
        <f t="shared" si="1"/>
        <v>0.25</v>
      </c>
      <c r="H16" s="139" t="s">
        <v>100</v>
      </c>
      <c r="I16" s="138" t="s">
        <v>221</v>
      </c>
    </row>
    <row r="17" spans="1:9" ht="22" customHeight="1" x14ac:dyDescent="0.35">
      <c r="A17" s="56"/>
      <c r="B17" s="130" t="s">
        <v>47</v>
      </c>
      <c r="C17" s="131" t="s">
        <v>103</v>
      </c>
      <c r="D17" s="132">
        <v>25000</v>
      </c>
      <c r="E17" s="132">
        <v>5000</v>
      </c>
      <c r="F17" s="144">
        <f t="shared" si="0"/>
        <v>20000</v>
      </c>
      <c r="G17" s="145">
        <f t="shared" si="1"/>
        <v>0.2</v>
      </c>
      <c r="H17" s="139" t="s">
        <v>100</v>
      </c>
      <c r="I17" s="134" t="s">
        <v>222</v>
      </c>
    </row>
    <row r="18" spans="1:9" ht="22" customHeight="1" x14ac:dyDescent="0.35">
      <c r="A18" s="56"/>
      <c r="B18" s="135" t="s">
        <v>49</v>
      </c>
      <c r="C18" s="136" t="s">
        <v>104</v>
      </c>
      <c r="D18" s="137">
        <v>22000</v>
      </c>
      <c r="E18" s="137">
        <v>3000</v>
      </c>
      <c r="F18" s="146">
        <f t="shared" si="0"/>
        <v>19000</v>
      </c>
      <c r="G18" s="147">
        <f t="shared" si="1"/>
        <v>0.13636363636363635</v>
      </c>
      <c r="H18" s="139" t="s">
        <v>100</v>
      </c>
      <c r="I18" s="138" t="s">
        <v>223</v>
      </c>
    </row>
    <row r="19" spans="1:9" ht="22" customHeight="1" x14ac:dyDescent="0.35">
      <c r="A19" s="56"/>
      <c r="B19" s="130" t="s">
        <v>51</v>
      </c>
      <c r="C19" s="131" t="s">
        <v>105</v>
      </c>
      <c r="D19" s="132">
        <v>18000</v>
      </c>
      <c r="E19" s="132">
        <v>0</v>
      </c>
      <c r="F19" s="144">
        <f t="shared" si="0"/>
        <v>18000</v>
      </c>
      <c r="G19" s="145">
        <f t="shared" si="1"/>
        <v>0</v>
      </c>
      <c r="H19" s="140" t="s">
        <v>106</v>
      </c>
      <c r="I19" s="134" t="s">
        <v>224</v>
      </c>
    </row>
    <row r="20" spans="1:9" ht="22" customHeight="1" x14ac:dyDescent="0.35">
      <c r="A20" s="56"/>
      <c r="B20" s="135" t="s">
        <v>53</v>
      </c>
      <c r="C20" s="136" t="s">
        <v>107</v>
      </c>
      <c r="D20" s="137">
        <v>15000</v>
      </c>
      <c r="E20" s="137">
        <v>0</v>
      </c>
      <c r="F20" s="146">
        <f t="shared" si="0"/>
        <v>15000</v>
      </c>
      <c r="G20" s="147">
        <f t="shared" si="1"/>
        <v>0</v>
      </c>
      <c r="H20" s="140" t="s">
        <v>106</v>
      </c>
      <c r="I20" s="138" t="s">
        <v>225</v>
      </c>
    </row>
    <row r="21" spans="1:9" ht="22" customHeight="1" x14ac:dyDescent="0.35">
      <c r="A21" s="56"/>
      <c r="B21" s="130" t="s">
        <v>55</v>
      </c>
      <c r="C21" s="131" t="s">
        <v>108</v>
      </c>
      <c r="D21" s="132">
        <v>30000</v>
      </c>
      <c r="E21" s="132">
        <v>0</v>
      </c>
      <c r="F21" s="144">
        <f t="shared" si="0"/>
        <v>30000</v>
      </c>
      <c r="G21" s="145">
        <f t="shared" si="1"/>
        <v>0</v>
      </c>
      <c r="H21" s="140" t="s">
        <v>106</v>
      </c>
      <c r="I21" s="134" t="s">
        <v>226</v>
      </c>
    </row>
    <row r="22" spans="1:9" ht="22" customHeight="1" x14ac:dyDescent="0.35">
      <c r="A22" s="56"/>
      <c r="B22" s="135" t="s">
        <v>57</v>
      </c>
      <c r="C22" s="136" t="s">
        <v>109</v>
      </c>
      <c r="D22" s="137">
        <v>12000</v>
      </c>
      <c r="E22" s="137">
        <v>0</v>
      </c>
      <c r="F22" s="146">
        <f t="shared" si="0"/>
        <v>12000</v>
      </c>
      <c r="G22" s="147">
        <f t="shared" si="1"/>
        <v>0</v>
      </c>
      <c r="H22" s="140" t="s">
        <v>106</v>
      </c>
      <c r="I22" s="138" t="s">
        <v>227</v>
      </c>
    </row>
    <row r="23" spans="1:9" ht="22" customHeight="1" x14ac:dyDescent="0.35">
      <c r="A23" s="56"/>
      <c r="B23" s="130" t="s">
        <v>60</v>
      </c>
      <c r="C23" s="131" t="s">
        <v>110</v>
      </c>
      <c r="D23" s="132">
        <v>8000</v>
      </c>
      <c r="E23" s="132">
        <v>0</v>
      </c>
      <c r="F23" s="144">
        <f t="shared" si="0"/>
        <v>8000</v>
      </c>
      <c r="G23" s="145">
        <f t="shared" si="1"/>
        <v>0</v>
      </c>
      <c r="H23" s="140" t="s">
        <v>106</v>
      </c>
      <c r="I23" s="134" t="s">
        <v>228</v>
      </c>
    </row>
    <row r="24" spans="1:9" ht="22" customHeight="1" x14ac:dyDescent="0.35">
      <c r="A24" s="56"/>
      <c r="B24" s="135" t="s">
        <v>63</v>
      </c>
      <c r="C24" s="136" t="s">
        <v>111</v>
      </c>
      <c r="D24" s="137">
        <v>5000</v>
      </c>
      <c r="E24" s="137">
        <v>0</v>
      </c>
      <c r="F24" s="146">
        <f t="shared" si="0"/>
        <v>5000</v>
      </c>
      <c r="G24" s="147">
        <f t="shared" si="1"/>
        <v>0</v>
      </c>
      <c r="H24" s="140" t="s">
        <v>106</v>
      </c>
      <c r="I24" s="138" t="s">
        <v>229</v>
      </c>
    </row>
    <row r="25" spans="1:9" ht="22" customHeight="1" x14ac:dyDescent="0.35">
      <c r="A25" s="56"/>
      <c r="B25" s="130" t="s">
        <v>65</v>
      </c>
      <c r="C25" s="131" t="s">
        <v>112</v>
      </c>
      <c r="D25" s="132">
        <v>15000</v>
      </c>
      <c r="E25" s="132">
        <v>0</v>
      </c>
      <c r="F25" s="144">
        <f t="shared" si="0"/>
        <v>15000</v>
      </c>
      <c r="G25" s="145">
        <f t="shared" si="1"/>
        <v>0</v>
      </c>
      <c r="H25" s="140" t="s">
        <v>106</v>
      </c>
      <c r="I25" s="134" t="s">
        <v>230</v>
      </c>
    </row>
    <row r="26" spans="1:9" ht="22" customHeight="1" x14ac:dyDescent="0.35">
      <c r="A26" s="56"/>
      <c r="B26" s="135" t="s">
        <v>67</v>
      </c>
      <c r="C26" s="136" t="s">
        <v>113</v>
      </c>
      <c r="D26" s="137">
        <v>12000</v>
      </c>
      <c r="E26" s="137">
        <v>0</v>
      </c>
      <c r="F26" s="146">
        <f t="shared" si="0"/>
        <v>12000</v>
      </c>
      <c r="G26" s="147">
        <f t="shared" si="1"/>
        <v>0</v>
      </c>
      <c r="H26" s="140" t="s">
        <v>106</v>
      </c>
      <c r="I26" s="138" t="s">
        <v>231</v>
      </c>
    </row>
    <row r="27" spans="1:9" ht="22" customHeight="1" x14ac:dyDescent="0.35">
      <c r="A27" s="56"/>
      <c r="B27" s="130" t="s">
        <v>69</v>
      </c>
      <c r="C27" s="131" t="s">
        <v>114</v>
      </c>
      <c r="D27" s="132">
        <v>18000</v>
      </c>
      <c r="E27" s="132">
        <v>0</v>
      </c>
      <c r="F27" s="144">
        <f t="shared" si="0"/>
        <v>18000</v>
      </c>
      <c r="G27" s="145">
        <f t="shared" si="1"/>
        <v>0</v>
      </c>
      <c r="H27" s="140" t="s">
        <v>106</v>
      </c>
      <c r="I27" s="134" t="s">
        <v>232</v>
      </c>
    </row>
    <row r="28" spans="1:9" ht="22" customHeight="1" x14ac:dyDescent="0.35">
      <c r="A28" s="56"/>
      <c r="B28" s="135" t="s">
        <v>72</v>
      </c>
      <c r="C28" s="136" t="s">
        <v>115</v>
      </c>
      <c r="D28" s="137">
        <v>20000</v>
      </c>
      <c r="E28" s="137">
        <v>0</v>
      </c>
      <c r="F28" s="146">
        <f t="shared" si="0"/>
        <v>20000</v>
      </c>
      <c r="G28" s="147">
        <f t="shared" si="1"/>
        <v>0</v>
      </c>
      <c r="H28" s="140" t="s">
        <v>106</v>
      </c>
      <c r="I28" s="138" t="s">
        <v>233</v>
      </c>
    </row>
    <row r="29" spans="1:9" ht="22" customHeight="1" x14ac:dyDescent="0.35">
      <c r="A29" s="56"/>
      <c r="B29" s="130" t="s">
        <v>74</v>
      </c>
      <c r="C29" s="131" t="s">
        <v>116</v>
      </c>
      <c r="D29" s="132">
        <v>10000</v>
      </c>
      <c r="E29" s="132">
        <v>0</v>
      </c>
      <c r="F29" s="144">
        <f t="shared" si="0"/>
        <v>10000</v>
      </c>
      <c r="G29" s="145">
        <f t="shared" si="1"/>
        <v>0</v>
      </c>
      <c r="H29" s="140" t="s">
        <v>106</v>
      </c>
      <c r="I29" s="134" t="s">
        <v>234</v>
      </c>
    </row>
    <row r="30" spans="1:9" ht="22" customHeight="1" x14ac:dyDescent="0.35">
      <c r="A30" s="56"/>
      <c r="B30" s="135" t="s">
        <v>76</v>
      </c>
      <c r="C30" s="136" t="s">
        <v>117</v>
      </c>
      <c r="D30" s="137">
        <v>15000</v>
      </c>
      <c r="E30" s="137">
        <v>0</v>
      </c>
      <c r="F30" s="146">
        <f t="shared" si="0"/>
        <v>15000</v>
      </c>
      <c r="G30" s="147">
        <f t="shared" si="1"/>
        <v>0</v>
      </c>
      <c r="H30" s="140" t="s">
        <v>106</v>
      </c>
      <c r="I30" s="138" t="s">
        <v>235</v>
      </c>
    </row>
    <row r="31" spans="1:9" ht="22" customHeight="1" x14ac:dyDescent="0.35">
      <c r="A31" s="56"/>
      <c r="B31" s="130" t="s">
        <v>79</v>
      </c>
      <c r="C31" s="131" t="s">
        <v>118</v>
      </c>
      <c r="D31" s="132">
        <v>2000</v>
      </c>
      <c r="E31" s="132">
        <v>0</v>
      </c>
      <c r="F31" s="144">
        <f t="shared" si="0"/>
        <v>2000</v>
      </c>
      <c r="G31" s="145">
        <f t="shared" si="1"/>
        <v>0</v>
      </c>
      <c r="H31" s="140" t="s">
        <v>106</v>
      </c>
      <c r="I31" s="134" t="s">
        <v>236</v>
      </c>
    </row>
    <row r="32" spans="1:9" ht="22" customHeight="1" x14ac:dyDescent="0.35">
      <c r="A32" s="56"/>
      <c r="B32" s="141"/>
      <c r="C32" s="142"/>
      <c r="D32" s="142"/>
      <c r="E32" s="142"/>
      <c r="F32" s="142"/>
      <c r="G32" s="142"/>
      <c r="H32" s="142"/>
      <c r="I32" s="143"/>
    </row>
    <row r="33" spans="2:9" ht="30" customHeight="1" x14ac:dyDescent="0.35">
      <c r="B33" s="79" t="s">
        <v>119</v>
      </c>
      <c r="C33" s="80"/>
      <c r="D33" s="81">
        <f>SUM(D7:D31)</f>
        <v>340000</v>
      </c>
      <c r="E33" s="81">
        <f>SUM(E7:E31)</f>
        <v>94000</v>
      </c>
      <c r="F33" s="81">
        <f>SUM(F7:F31)</f>
        <v>246000</v>
      </c>
      <c r="G33" s="82">
        <f>IF(D33=0,0,E33/D33)</f>
        <v>0.27647058823529413</v>
      </c>
      <c r="H33" s="82"/>
      <c r="I33" s="83"/>
    </row>
    <row r="34" spans="2:9" ht="22" customHeight="1" x14ac:dyDescent="0.35"/>
    <row r="35" spans="2:9" ht="22" customHeight="1" x14ac:dyDescent="0.35"/>
    <row r="36" spans="2:9" ht="22" hidden="1" customHeight="1" x14ac:dyDescent="0.35"/>
    <row r="37" spans="2:9" ht="22" hidden="1" customHeight="1" x14ac:dyDescent="0.35"/>
  </sheetData>
  <sheetProtection algorithmName="SHA-512" hashValue="wqfmG7ICcjZGLPlYBurJ9t2TIRa2ztE9tjj5p/d10aDVat6MXpnmBcJs+P5KtJPVI+T5GAObWcJr4WVGoRvkxg==" saltValue="EAXt0E79AOKjaFHpigMUaw==" spinCount="100000" sheet="1" objects="1" scenarios="1"/>
  <mergeCells count="3">
    <mergeCell ref="C2:I2"/>
    <mergeCell ref="C3:I3"/>
    <mergeCell ref="B2:B3"/>
  </mergeCells>
  <conditionalFormatting sqref="D7:D31">
    <cfRule type="dataBar" priority="2">
      <dataBar>
        <cfvo type="min"/>
        <cfvo type="max"/>
        <color rgb="FF638EC6"/>
      </dataBar>
      <extLst>
        <ext xmlns:x14="http://schemas.microsoft.com/office/spreadsheetml/2009/9/main" uri="{B025F937-C7B1-47D3-B67F-A62EFF666E3E}">
          <x14:id>{22F991D5-D27F-4A18-9F44-7FF8DFE6B26D}</x14:id>
        </ext>
      </extLst>
    </cfRule>
  </conditionalFormatting>
  <conditionalFormatting sqref="E7:E31">
    <cfRule type="dataBar" priority="3">
      <dataBar>
        <cfvo type="min"/>
        <cfvo type="max"/>
        <color rgb="FF638EC6"/>
      </dataBar>
      <extLst>
        <ext xmlns:x14="http://schemas.microsoft.com/office/spreadsheetml/2009/9/main" uri="{B025F937-C7B1-47D3-B67F-A62EFF666E3E}">
          <x14:id>{1ED3224C-F7B8-42FC-BF9C-F4216F452616}</x14:id>
        </ext>
      </extLst>
    </cfRule>
  </conditionalFormatting>
  <conditionalFormatting sqref="F7:F31">
    <cfRule type="colorScale" priority="4">
      <colorScale>
        <cfvo type="min"/>
        <cfvo type="num" val="0"/>
        <cfvo type="max"/>
        <color rgb="FFF8C6C6"/>
        <color rgb="FFFFFFFF"/>
        <color rgb="FF88DCC0"/>
      </colorScale>
    </cfRule>
  </conditionalFormatting>
  <conditionalFormatting sqref="G7:G31">
    <cfRule type="colorScale" priority="1">
      <colorScale>
        <cfvo type="num" val="0"/>
        <cfvo type="num" val="0.85"/>
        <cfvo type="num" val="1.05"/>
        <color rgb="FF88DCC0"/>
        <color rgb="FFFCE2B6"/>
        <color rgb="FFF8C6C6"/>
      </colorScale>
    </cfRule>
  </conditionalFormatting>
  <dataValidations count="1">
    <dataValidation type="list" allowBlank="1" showInputMessage="1" showErrorMessage="1" sqref="H7:H31" xr:uid="{64602838-95BB-40B7-96B3-58D07E047939}">
      <formula1>"Complete,Under budget,License negotiation,In progress,Not started,At risk,Over budget"</formula1>
    </dataValidation>
  </dataValidations>
  <pageMargins left="0.75" right="0.75" top="1" bottom="1" header="0.5" footer="0.5"/>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22F991D5-D27F-4A18-9F44-7FF8DFE6B26D}">
            <x14:dataBar minLength="0" maxLength="100" negativeBarColorSameAsPositive="1" axisPosition="none">
              <x14:cfvo type="min"/>
              <x14:cfvo type="max"/>
            </x14:dataBar>
          </x14:cfRule>
          <xm:sqref>D7:D31</xm:sqref>
        </x14:conditionalFormatting>
        <x14:conditionalFormatting xmlns:xm="http://schemas.microsoft.com/office/excel/2006/main">
          <x14:cfRule type="dataBar" id="{1ED3224C-F7B8-42FC-BF9C-F4216F452616}">
            <x14:dataBar minLength="0" maxLength="100" negativeBarColorSameAsPositive="1" axisPosition="none">
              <x14:cfvo type="min"/>
              <x14:cfvo type="max"/>
            </x14:dataBar>
          </x14:cfRule>
          <xm:sqref>E7:E31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91B1B"/>
  </sheetPr>
  <dimension ref="A1:J32"/>
  <sheetViews>
    <sheetView showGridLines="0" showRowColHeaders="0" workbookViewId="0"/>
  </sheetViews>
  <sheetFormatPr defaultColWidth="0" defaultRowHeight="14.5" zeroHeight="1" x14ac:dyDescent="0.35"/>
  <cols>
    <col min="1" max="1" width="3.6328125" customWidth="1"/>
    <col min="2" max="2" width="9.6328125" customWidth="1"/>
    <col min="3" max="3" width="43.6328125" customWidth="1"/>
    <col min="4" max="4" width="17.26953125" customWidth="1"/>
    <col min="5" max="5" width="14.54296875" customWidth="1"/>
    <col min="6" max="6" width="12.7265625" customWidth="1"/>
    <col min="7" max="7" width="58.1796875" customWidth="1"/>
    <col min="8" max="8" width="23.6328125" customWidth="1"/>
    <col min="9" max="9" width="20" customWidth="1"/>
    <col min="10" max="10" width="3.6328125" customWidth="1"/>
    <col min="11" max="16384" width="8.7265625" hidden="1"/>
  </cols>
  <sheetData>
    <row r="1" spans="1:9" ht="10" customHeight="1" x14ac:dyDescent="0.35">
      <c r="A1" s="56"/>
      <c r="B1" s="57"/>
      <c r="C1" s="57"/>
      <c r="D1" s="57"/>
      <c r="E1" s="57"/>
      <c r="F1" s="57"/>
      <c r="G1" s="57"/>
      <c r="H1" s="57"/>
      <c r="I1" s="57"/>
    </row>
    <row r="2" spans="1:9" ht="35" customHeight="1" x14ac:dyDescent="0.35">
      <c r="A2" s="56"/>
      <c r="B2" s="302" t="s">
        <v>206</v>
      </c>
      <c r="C2" s="298" t="s">
        <v>120</v>
      </c>
      <c r="D2" s="298"/>
      <c r="E2" s="298"/>
      <c r="F2" s="298"/>
      <c r="G2" s="298"/>
      <c r="H2" s="299"/>
      <c r="I2" s="299"/>
    </row>
    <row r="3" spans="1:9" ht="20" customHeight="1" x14ac:dyDescent="0.35">
      <c r="A3" s="56"/>
      <c r="B3" s="302"/>
      <c r="C3" s="300" t="s">
        <v>121</v>
      </c>
      <c r="D3" s="300"/>
      <c r="E3" s="300"/>
      <c r="F3" s="300"/>
      <c r="G3" s="300"/>
      <c r="H3" s="301"/>
      <c r="I3" s="301"/>
    </row>
    <row r="4" spans="1:9" ht="25" customHeight="1" x14ac:dyDescent="0.35"/>
    <row r="5" spans="1:9" ht="25" customHeight="1" x14ac:dyDescent="0.35"/>
    <row r="6" spans="1:9" ht="30" customHeight="1" x14ac:dyDescent="0.35">
      <c r="A6" s="56"/>
      <c r="B6" s="72" t="s">
        <v>122</v>
      </c>
      <c r="C6" s="75" t="s">
        <v>123</v>
      </c>
      <c r="D6" s="75" t="s">
        <v>124</v>
      </c>
      <c r="E6" s="75" t="s">
        <v>125</v>
      </c>
      <c r="F6" s="182" t="s">
        <v>126</v>
      </c>
      <c r="G6" s="76" t="s">
        <v>127</v>
      </c>
      <c r="H6" s="75" t="s">
        <v>128</v>
      </c>
      <c r="I6" s="77" t="s">
        <v>18</v>
      </c>
    </row>
    <row r="7" spans="1:9" ht="42" customHeight="1" x14ac:dyDescent="0.35">
      <c r="A7" s="56"/>
      <c r="B7" s="148" t="s">
        <v>129</v>
      </c>
      <c r="C7" s="149" t="s">
        <v>130</v>
      </c>
      <c r="D7" s="150" t="s">
        <v>131</v>
      </c>
      <c r="E7" s="150" t="s">
        <v>131</v>
      </c>
      <c r="F7" s="166">
        <f t="shared" ref="F7:F14" si="0">IFERROR(IF(D7="High",3,IF(D7="Medium",2,IF(D7="Low",1,0)))*IF(E7="High",3,IF(E7="Medium",2,IF(E7="Low",1,0))),"")</f>
        <v>9</v>
      </c>
      <c r="G7" s="151" t="s">
        <v>132</v>
      </c>
      <c r="H7" s="152" t="s">
        <v>32</v>
      </c>
      <c r="I7" s="153" t="s">
        <v>133</v>
      </c>
    </row>
    <row r="8" spans="1:9" ht="42" customHeight="1" x14ac:dyDescent="0.35">
      <c r="A8" s="56"/>
      <c r="B8" s="154" t="s">
        <v>134</v>
      </c>
      <c r="C8" s="155" t="s">
        <v>135</v>
      </c>
      <c r="D8" s="156" t="s">
        <v>136</v>
      </c>
      <c r="E8" s="156" t="s">
        <v>131</v>
      </c>
      <c r="F8" s="167">
        <f t="shared" si="0"/>
        <v>6</v>
      </c>
      <c r="G8" s="157" t="s">
        <v>137</v>
      </c>
      <c r="H8" s="158" t="s">
        <v>25</v>
      </c>
      <c r="I8" s="159" t="s">
        <v>237</v>
      </c>
    </row>
    <row r="9" spans="1:9" ht="42" customHeight="1" x14ac:dyDescent="0.35">
      <c r="A9" s="56"/>
      <c r="B9" s="148" t="s">
        <v>138</v>
      </c>
      <c r="C9" s="149" t="s">
        <v>139</v>
      </c>
      <c r="D9" s="150" t="s">
        <v>136</v>
      </c>
      <c r="E9" s="150" t="s">
        <v>136</v>
      </c>
      <c r="F9" s="166">
        <f t="shared" si="0"/>
        <v>4</v>
      </c>
      <c r="G9" s="151" t="s">
        <v>140</v>
      </c>
      <c r="H9" s="152" t="s">
        <v>8</v>
      </c>
      <c r="I9" s="153" t="s">
        <v>133</v>
      </c>
    </row>
    <row r="10" spans="1:9" ht="42" customHeight="1" x14ac:dyDescent="0.35">
      <c r="A10" s="56"/>
      <c r="B10" s="154" t="s">
        <v>141</v>
      </c>
      <c r="C10" s="155" t="s">
        <v>142</v>
      </c>
      <c r="D10" s="156" t="s">
        <v>131</v>
      </c>
      <c r="E10" s="156" t="s">
        <v>136</v>
      </c>
      <c r="F10" s="167">
        <f t="shared" si="0"/>
        <v>6</v>
      </c>
      <c r="G10" s="157" t="s">
        <v>143</v>
      </c>
      <c r="H10" s="158" t="s">
        <v>32</v>
      </c>
      <c r="I10" s="159" t="s">
        <v>144</v>
      </c>
    </row>
    <row r="11" spans="1:9" ht="42" customHeight="1" x14ac:dyDescent="0.35">
      <c r="A11" s="56"/>
      <c r="B11" s="148" t="s">
        <v>145</v>
      </c>
      <c r="C11" s="149" t="s">
        <v>146</v>
      </c>
      <c r="D11" s="150" t="s">
        <v>147</v>
      </c>
      <c r="E11" s="150" t="s">
        <v>131</v>
      </c>
      <c r="F11" s="166">
        <f t="shared" si="0"/>
        <v>3</v>
      </c>
      <c r="G11" s="151" t="s">
        <v>148</v>
      </c>
      <c r="H11" s="152" t="s">
        <v>8</v>
      </c>
      <c r="I11" s="153" t="s">
        <v>149</v>
      </c>
    </row>
    <row r="12" spans="1:9" ht="42" customHeight="1" x14ac:dyDescent="0.35">
      <c r="A12" s="56"/>
      <c r="B12" s="154" t="s">
        <v>150</v>
      </c>
      <c r="C12" s="155" t="s">
        <v>151</v>
      </c>
      <c r="D12" s="156" t="s">
        <v>147</v>
      </c>
      <c r="E12" s="156" t="s">
        <v>136</v>
      </c>
      <c r="F12" s="167">
        <f t="shared" si="0"/>
        <v>2</v>
      </c>
      <c r="G12" s="157" t="s">
        <v>152</v>
      </c>
      <c r="H12" s="158" t="s">
        <v>8</v>
      </c>
      <c r="I12" s="159" t="s">
        <v>149</v>
      </c>
    </row>
    <row r="13" spans="1:9" ht="42" customHeight="1" x14ac:dyDescent="0.35">
      <c r="A13" s="56"/>
      <c r="B13" s="148" t="s">
        <v>153</v>
      </c>
      <c r="C13" s="149" t="s">
        <v>154</v>
      </c>
      <c r="D13" s="150" t="s">
        <v>136</v>
      </c>
      <c r="E13" s="150" t="s">
        <v>136</v>
      </c>
      <c r="F13" s="166">
        <f t="shared" si="0"/>
        <v>4</v>
      </c>
      <c r="G13" s="151" t="s">
        <v>155</v>
      </c>
      <c r="H13" s="152" t="s">
        <v>32</v>
      </c>
      <c r="I13" s="153" t="s">
        <v>133</v>
      </c>
    </row>
    <row r="14" spans="1:9" ht="42" customHeight="1" x14ac:dyDescent="0.35">
      <c r="A14" s="56"/>
      <c r="B14" s="160" t="s">
        <v>156</v>
      </c>
      <c r="C14" s="161" t="s">
        <v>157</v>
      </c>
      <c r="D14" s="162" t="s">
        <v>136</v>
      </c>
      <c r="E14" s="162" t="s">
        <v>147</v>
      </c>
      <c r="F14" s="168">
        <f t="shared" si="0"/>
        <v>2</v>
      </c>
      <c r="G14" s="163" t="s">
        <v>158</v>
      </c>
      <c r="H14" s="164" t="s">
        <v>25</v>
      </c>
      <c r="I14" s="165" t="s">
        <v>133</v>
      </c>
    </row>
    <row r="15" spans="1:9" x14ac:dyDescent="0.35">
      <c r="A15" s="56"/>
      <c r="B15" s="61"/>
      <c r="C15" s="61"/>
      <c r="D15" s="61"/>
      <c r="E15" s="61"/>
      <c r="F15" s="61"/>
      <c r="G15" s="61"/>
      <c r="H15" s="61"/>
      <c r="I15" s="61"/>
    </row>
    <row r="16" spans="1:9" x14ac:dyDescent="0.35">
      <c r="A16" s="56"/>
      <c r="B16" s="61"/>
      <c r="C16" s="61"/>
      <c r="D16" s="61"/>
      <c r="E16" s="61"/>
      <c r="F16" s="61"/>
      <c r="G16" s="61"/>
      <c r="H16" s="61"/>
      <c r="I16" s="61"/>
    </row>
    <row r="17" spans="1:9" x14ac:dyDescent="0.35">
      <c r="A17" s="56"/>
      <c r="B17" s="61"/>
      <c r="C17" s="61"/>
      <c r="D17" s="61"/>
      <c r="E17" s="61"/>
      <c r="F17" s="61"/>
      <c r="G17" s="61"/>
      <c r="H17" s="61"/>
      <c r="I17" s="61"/>
    </row>
    <row r="18" spans="1:9" x14ac:dyDescent="0.35">
      <c r="A18" s="56"/>
      <c r="B18" s="62"/>
      <c r="C18" s="62"/>
      <c r="D18" s="62"/>
      <c r="E18" s="62"/>
      <c r="F18" s="62"/>
      <c r="G18" s="62"/>
      <c r="H18" s="62"/>
      <c r="I18" s="62"/>
    </row>
    <row r="19" spans="1:9" x14ac:dyDescent="0.35">
      <c r="A19" s="56"/>
      <c r="B19" s="62"/>
      <c r="C19" s="62"/>
      <c r="D19" s="62"/>
      <c r="E19" s="62"/>
      <c r="F19" s="62"/>
      <c r="G19" s="62"/>
      <c r="H19" s="62"/>
      <c r="I19" s="62"/>
    </row>
    <row r="20" spans="1:9" x14ac:dyDescent="0.35">
      <c r="A20" s="56"/>
      <c r="B20" s="62"/>
      <c r="C20" s="62"/>
      <c r="D20" s="62"/>
      <c r="E20" s="62"/>
      <c r="F20" s="62"/>
      <c r="G20" s="62"/>
      <c r="H20" s="62"/>
      <c r="I20" s="62"/>
    </row>
    <row r="21" spans="1:9" hidden="1" x14ac:dyDescent="0.35">
      <c r="A21" s="56"/>
      <c r="B21" s="62"/>
      <c r="C21" s="62"/>
      <c r="D21" s="62"/>
      <c r="E21" s="62"/>
      <c r="F21" s="62"/>
      <c r="G21" s="62"/>
      <c r="H21" s="62"/>
      <c r="I21" s="62"/>
    </row>
    <row r="22" spans="1:9" hidden="1" x14ac:dyDescent="0.35">
      <c r="A22" s="56"/>
      <c r="B22" s="62"/>
      <c r="C22" s="62"/>
      <c r="D22" s="62"/>
      <c r="E22" s="62"/>
      <c r="F22" s="62"/>
      <c r="G22" s="62"/>
      <c r="H22" s="62"/>
      <c r="I22" s="62"/>
    </row>
    <row r="23" spans="1:9" hidden="1" x14ac:dyDescent="0.35">
      <c r="A23" s="56"/>
      <c r="B23" s="62"/>
      <c r="C23" s="62"/>
      <c r="D23" s="62"/>
      <c r="E23" s="62"/>
      <c r="F23" s="62"/>
      <c r="G23" s="62"/>
      <c r="H23" s="62"/>
      <c r="I23" s="62"/>
    </row>
    <row r="24" spans="1:9" hidden="1" x14ac:dyDescent="0.35">
      <c r="A24" s="56"/>
      <c r="B24" s="62"/>
      <c r="C24" s="62"/>
      <c r="D24" s="62"/>
      <c r="E24" s="62"/>
      <c r="F24" s="62"/>
      <c r="G24" s="62"/>
      <c r="H24" s="62"/>
      <c r="I24" s="62"/>
    </row>
    <row r="25" spans="1:9" hidden="1" x14ac:dyDescent="0.35">
      <c r="A25" s="56"/>
      <c r="B25" s="62"/>
      <c r="C25" s="62"/>
      <c r="D25" s="62"/>
      <c r="E25" s="62"/>
      <c r="F25" s="62"/>
      <c r="G25" s="62"/>
      <c r="H25" s="62"/>
      <c r="I25" s="62"/>
    </row>
    <row r="26" spans="1:9" hidden="1" x14ac:dyDescent="0.35">
      <c r="A26" s="56"/>
      <c r="B26" s="62"/>
      <c r="C26" s="62"/>
      <c r="D26" s="62"/>
      <c r="E26" s="62"/>
      <c r="F26" s="62"/>
      <c r="G26" s="62"/>
      <c r="H26" s="62"/>
      <c r="I26" s="62"/>
    </row>
    <row r="27" spans="1:9" hidden="1" x14ac:dyDescent="0.35">
      <c r="A27" s="56"/>
      <c r="B27" s="62"/>
      <c r="C27" s="62"/>
      <c r="D27" s="62"/>
      <c r="E27" s="62"/>
      <c r="F27" s="62"/>
      <c r="G27" s="62"/>
      <c r="H27" s="62"/>
      <c r="I27" s="62"/>
    </row>
    <row r="28" spans="1:9" hidden="1" x14ac:dyDescent="0.35">
      <c r="A28" s="56"/>
      <c r="B28" s="62"/>
      <c r="C28" s="62"/>
      <c r="D28" s="62"/>
      <c r="E28" s="62"/>
      <c r="F28" s="62"/>
      <c r="G28" s="62"/>
      <c r="H28" s="62"/>
      <c r="I28" s="62"/>
    </row>
    <row r="29" spans="1:9" hidden="1" x14ac:dyDescent="0.35">
      <c r="A29" s="56"/>
      <c r="B29" s="62"/>
      <c r="C29" s="62"/>
      <c r="D29" s="62"/>
      <c r="E29" s="62"/>
      <c r="F29" s="62"/>
      <c r="G29" s="62"/>
      <c r="H29" s="62"/>
      <c r="I29" s="62"/>
    </row>
    <row r="30" spans="1:9" hidden="1" x14ac:dyDescent="0.35">
      <c r="A30" s="56"/>
      <c r="B30" s="62"/>
      <c r="C30" s="62"/>
      <c r="D30" s="62"/>
      <c r="E30" s="62"/>
      <c r="F30" s="62"/>
      <c r="G30" s="62"/>
      <c r="H30" s="62"/>
      <c r="I30" s="62"/>
    </row>
    <row r="31" spans="1:9" hidden="1" x14ac:dyDescent="0.35">
      <c r="A31" s="56"/>
      <c r="B31" s="62"/>
      <c r="C31" s="62"/>
      <c r="D31" s="62"/>
      <c r="E31" s="62"/>
      <c r="F31" s="62"/>
      <c r="G31" s="62"/>
      <c r="H31" s="62"/>
      <c r="I31" s="62"/>
    </row>
    <row r="32" spans="1:9" hidden="1" x14ac:dyDescent="0.35">
      <c r="A32" s="56"/>
      <c r="B32" s="62"/>
      <c r="C32" s="62"/>
      <c r="D32" s="62"/>
      <c r="E32" s="62"/>
      <c r="F32" s="62"/>
      <c r="G32" s="62"/>
      <c r="H32" s="62"/>
      <c r="I32" s="62"/>
    </row>
  </sheetData>
  <sheetProtection algorithmName="SHA-512" hashValue="QzKEWgY2/mvhKsd6DzMKRxRzu26Nj9YVmAACdP+nfS9EojqFbjoeriqFQoP+cpYkO5FN7HUfEt/+UFJ5D/73dg==" saltValue="fOw9aHoYOz+xeTX07xRkVA==" spinCount="100000" sheet="1" objects="1" scenarios="1"/>
  <mergeCells count="3">
    <mergeCell ref="C2:I2"/>
    <mergeCell ref="C3:I3"/>
    <mergeCell ref="B2:B3"/>
  </mergeCells>
  <conditionalFormatting sqref="D7:E14">
    <cfRule type="cellIs" dxfId="10" priority="1" operator="equal">
      <formula>"High"</formula>
    </cfRule>
    <cfRule type="cellIs" dxfId="9" priority="2" operator="equal">
      <formula>"Medium"</formula>
    </cfRule>
    <cfRule type="cellIs" dxfId="8" priority="3" operator="equal">
      <formula>"Low"</formula>
    </cfRule>
  </conditionalFormatting>
  <conditionalFormatting sqref="F7:F14">
    <cfRule type="colorScale" priority="11">
      <colorScale>
        <cfvo type="num" val="1"/>
        <cfvo type="num" val="4"/>
        <cfvo type="num" val="9"/>
        <color rgb="FF88DCC0"/>
        <color rgb="FFFCE2B6"/>
        <color rgb="FFF8C6C6"/>
      </colorScale>
    </cfRule>
  </conditionalFormatting>
  <conditionalFormatting sqref="I7:I14">
    <cfRule type="cellIs" dxfId="7" priority="7" operator="equal">
      <formula>"Open"</formula>
    </cfRule>
    <cfRule type="cellIs" dxfId="6" priority="8" operator="equal">
      <formula>"Mitigating"</formula>
    </cfRule>
    <cfRule type="cellIs" dxfId="5" priority="9" operator="equal">
      <formula>"Watching"</formula>
    </cfRule>
    <cfRule type="cellIs" dxfId="4" priority="10" operator="equal">
      <formula>"Closed"</formula>
    </cfRule>
  </conditionalFormatting>
  <dataValidations count="2">
    <dataValidation type="list" allowBlank="1" showInputMessage="1" showErrorMessage="1" sqref="F7:F14 D7:D14 E7:E14" xr:uid="{40CBD52A-1ACB-4283-8F95-595A3F702AD8}">
      <formula1>"High,Medium,Low"</formula1>
    </dataValidation>
    <dataValidation type="list" allowBlank="1" showInputMessage="1" showErrorMessage="1" sqref="I7:I14" xr:uid="{A0D38987-CE0B-4AD5-8FB2-C1B4A3E6147A}">
      <formula1>"Open,Mitigating,Watching,Closed"</formula1>
    </dataValidation>
  </dataValidations>
  <pageMargins left="0.75" right="0.75" top="1" bottom="1" header="0.5" footer="0.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534AB7"/>
  </sheetPr>
  <dimension ref="A1:I32"/>
  <sheetViews>
    <sheetView showGridLines="0" showRowColHeaders="0" workbookViewId="0"/>
  </sheetViews>
  <sheetFormatPr defaultColWidth="0" defaultRowHeight="14.5" zeroHeight="1" x14ac:dyDescent="0.35"/>
  <cols>
    <col min="1" max="1" width="3.6328125" customWidth="1"/>
    <col min="2" max="2" width="9.6328125" customWidth="1"/>
    <col min="3" max="3" width="43.6328125" customWidth="1"/>
    <col min="4" max="8" width="23.6328125" customWidth="1"/>
    <col min="9" max="9" width="3.6328125" customWidth="1"/>
    <col min="10" max="16384" width="8.7265625" hidden="1"/>
  </cols>
  <sheetData>
    <row r="1" spans="1:8" ht="10" customHeight="1" x14ac:dyDescent="0.35">
      <c r="A1" s="56"/>
      <c r="B1" s="57"/>
      <c r="C1" s="57"/>
      <c r="D1" s="57"/>
      <c r="E1" s="57"/>
      <c r="F1" s="57"/>
      <c r="G1" s="57"/>
      <c r="H1" s="57"/>
    </row>
    <row r="2" spans="1:8" ht="35" customHeight="1" x14ac:dyDescent="0.35">
      <c r="A2" s="56"/>
      <c r="B2" s="302" t="s">
        <v>207</v>
      </c>
      <c r="C2" s="298" t="s">
        <v>159</v>
      </c>
      <c r="D2" s="298"/>
      <c r="E2" s="298"/>
      <c r="F2" s="298"/>
      <c r="G2" s="298"/>
      <c r="H2" s="299"/>
    </row>
    <row r="3" spans="1:8" ht="20" customHeight="1" x14ac:dyDescent="0.35">
      <c r="A3" s="56"/>
      <c r="B3" s="302"/>
      <c r="C3" s="300" t="s">
        <v>160</v>
      </c>
      <c r="D3" s="300"/>
      <c r="E3" s="300"/>
      <c r="F3" s="300"/>
      <c r="G3" s="300"/>
      <c r="H3" s="301"/>
    </row>
    <row r="4" spans="1:8" ht="25" customHeight="1" x14ac:dyDescent="0.35"/>
    <row r="5" spans="1:8" ht="25" customHeight="1" x14ac:dyDescent="0.35"/>
    <row r="6" spans="1:8" ht="32" customHeight="1" x14ac:dyDescent="0.35">
      <c r="A6" s="56"/>
      <c r="B6" s="72" t="s">
        <v>83</v>
      </c>
      <c r="C6" s="73" t="s">
        <v>161</v>
      </c>
      <c r="D6" s="73" t="s">
        <v>8</v>
      </c>
      <c r="E6" s="73" t="s">
        <v>25</v>
      </c>
      <c r="F6" s="73" t="s">
        <v>32</v>
      </c>
      <c r="G6" s="73" t="s">
        <v>36</v>
      </c>
      <c r="H6" s="74" t="s">
        <v>162</v>
      </c>
    </row>
    <row r="7" spans="1:8" ht="24" customHeight="1" x14ac:dyDescent="0.35">
      <c r="A7" s="56"/>
      <c r="B7" s="169" t="s">
        <v>20</v>
      </c>
      <c r="C7" s="170" t="s">
        <v>89</v>
      </c>
      <c r="D7" s="171" t="s">
        <v>163</v>
      </c>
      <c r="E7" s="171" t="s">
        <v>164</v>
      </c>
      <c r="F7" s="171" t="s">
        <v>165</v>
      </c>
      <c r="G7" s="171" t="s">
        <v>164</v>
      </c>
      <c r="H7" s="171" t="s">
        <v>166</v>
      </c>
    </row>
    <row r="8" spans="1:8" ht="24" customHeight="1" x14ac:dyDescent="0.35">
      <c r="A8" s="56"/>
      <c r="B8" s="172" t="s">
        <v>23</v>
      </c>
      <c r="C8" s="173" t="s">
        <v>91</v>
      </c>
      <c r="D8" s="174" t="s">
        <v>163</v>
      </c>
      <c r="E8" s="174" t="s">
        <v>165</v>
      </c>
      <c r="F8" s="174" t="s">
        <v>164</v>
      </c>
      <c r="G8" s="174" t="s">
        <v>164</v>
      </c>
      <c r="H8" s="174" t="s">
        <v>166</v>
      </c>
    </row>
    <row r="9" spans="1:8" ht="24" customHeight="1" x14ac:dyDescent="0.35">
      <c r="A9" s="56"/>
      <c r="B9" s="175" t="s">
        <v>26</v>
      </c>
      <c r="C9" s="176" t="s">
        <v>93</v>
      </c>
      <c r="D9" s="177" t="s">
        <v>165</v>
      </c>
      <c r="E9" s="177" t="s">
        <v>164</v>
      </c>
      <c r="F9" s="177" t="s">
        <v>164</v>
      </c>
      <c r="G9" s="177" t="s">
        <v>166</v>
      </c>
      <c r="H9" s="177" t="s">
        <v>163</v>
      </c>
    </row>
    <row r="10" spans="1:8" ht="24" customHeight="1" x14ac:dyDescent="0.35">
      <c r="A10" s="56"/>
      <c r="B10" s="172" t="s">
        <v>34</v>
      </c>
      <c r="C10" s="173" t="s">
        <v>97</v>
      </c>
      <c r="D10" s="174" t="s">
        <v>163</v>
      </c>
      <c r="E10" s="174" t="s">
        <v>164</v>
      </c>
      <c r="F10" s="174" t="s">
        <v>166</v>
      </c>
      <c r="G10" s="174" t="s">
        <v>165</v>
      </c>
      <c r="H10" s="174" t="s">
        <v>166</v>
      </c>
    </row>
    <row r="11" spans="1:8" ht="24" customHeight="1" x14ac:dyDescent="0.35">
      <c r="A11" s="56"/>
      <c r="B11" s="175" t="s">
        <v>37</v>
      </c>
      <c r="C11" s="176" t="s">
        <v>98</v>
      </c>
      <c r="D11" s="177" t="s">
        <v>164</v>
      </c>
      <c r="E11" s="177" t="s">
        <v>166</v>
      </c>
      <c r="F11" s="177" t="s">
        <v>165</v>
      </c>
      <c r="G11" s="177" t="s">
        <v>164</v>
      </c>
      <c r="H11" s="177" t="s">
        <v>166</v>
      </c>
    </row>
    <row r="12" spans="1:8" ht="24" customHeight="1" x14ac:dyDescent="0.35">
      <c r="A12" s="56"/>
      <c r="B12" s="172" t="s">
        <v>39</v>
      </c>
      <c r="C12" s="173" t="s">
        <v>99</v>
      </c>
      <c r="D12" s="174" t="s">
        <v>163</v>
      </c>
      <c r="E12" s="174" t="s">
        <v>165</v>
      </c>
      <c r="F12" s="174" t="s">
        <v>164</v>
      </c>
      <c r="G12" s="174" t="s">
        <v>166</v>
      </c>
      <c r="H12" s="174" t="s">
        <v>166</v>
      </c>
    </row>
    <row r="13" spans="1:8" ht="24" customHeight="1" x14ac:dyDescent="0.35">
      <c r="A13" s="56"/>
      <c r="B13" s="175" t="s">
        <v>42</v>
      </c>
      <c r="C13" s="176" t="s">
        <v>101</v>
      </c>
      <c r="D13" s="177" t="s">
        <v>164</v>
      </c>
      <c r="E13" s="177" t="s">
        <v>166</v>
      </c>
      <c r="F13" s="177" t="s">
        <v>166</v>
      </c>
      <c r="G13" s="177" t="s">
        <v>165</v>
      </c>
      <c r="H13" s="177" t="s">
        <v>166</v>
      </c>
    </row>
    <row r="14" spans="1:8" ht="24" customHeight="1" x14ac:dyDescent="0.35">
      <c r="A14" s="56"/>
      <c r="B14" s="172" t="s">
        <v>47</v>
      </c>
      <c r="C14" s="173" t="s">
        <v>103</v>
      </c>
      <c r="D14" s="174" t="s">
        <v>166</v>
      </c>
      <c r="E14" s="174" t="s">
        <v>166</v>
      </c>
      <c r="F14" s="174" t="s">
        <v>165</v>
      </c>
      <c r="G14" s="174" t="s">
        <v>164</v>
      </c>
      <c r="H14" s="174" t="s">
        <v>166</v>
      </c>
    </row>
    <row r="15" spans="1:8" ht="24" customHeight="1" x14ac:dyDescent="0.35">
      <c r="A15" s="56"/>
      <c r="B15" s="175" t="s">
        <v>49</v>
      </c>
      <c r="C15" s="176" t="s">
        <v>104</v>
      </c>
      <c r="D15" s="177" t="s">
        <v>166</v>
      </c>
      <c r="E15" s="177" t="s">
        <v>164</v>
      </c>
      <c r="F15" s="177" t="s">
        <v>165</v>
      </c>
      <c r="G15" s="177" t="s">
        <v>166</v>
      </c>
      <c r="H15" s="177" t="s">
        <v>166</v>
      </c>
    </row>
    <row r="16" spans="1:8" ht="24" customHeight="1" x14ac:dyDescent="0.35">
      <c r="A16" s="56"/>
      <c r="B16" s="172" t="s">
        <v>51</v>
      </c>
      <c r="C16" s="173" t="s">
        <v>105</v>
      </c>
      <c r="D16" s="174" t="s">
        <v>164</v>
      </c>
      <c r="E16" s="174" t="s">
        <v>165</v>
      </c>
      <c r="F16" s="174" t="s">
        <v>166</v>
      </c>
      <c r="G16" s="174" t="s">
        <v>164</v>
      </c>
      <c r="H16" s="174" t="s">
        <v>166</v>
      </c>
    </row>
    <row r="17" spans="1:8" ht="24" customHeight="1" x14ac:dyDescent="0.35">
      <c r="A17" s="56"/>
      <c r="B17" s="175" t="s">
        <v>55</v>
      </c>
      <c r="C17" s="176" t="s">
        <v>108</v>
      </c>
      <c r="D17" s="177" t="s">
        <v>165</v>
      </c>
      <c r="E17" s="177" t="s">
        <v>166</v>
      </c>
      <c r="F17" s="177" t="s">
        <v>164</v>
      </c>
      <c r="G17" s="177" t="s">
        <v>165</v>
      </c>
      <c r="H17" s="177" t="s">
        <v>166</v>
      </c>
    </row>
    <row r="18" spans="1:8" ht="24" customHeight="1" x14ac:dyDescent="0.35">
      <c r="A18" s="56"/>
      <c r="B18" s="172" t="s">
        <v>60</v>
      </c>
      <c r="C18" s="173" t="s">
        <v>110</v>
      </c>
      <c r="D18" s="174" t="s">
        <v>163</v>
      </c>
      <c r="E18" s="174" t="s">
        <v>164</v>
      </c>
      <c r="F18" s="174" t="s">
        <v>165</v>
      </c>
      <c r="G18" s="174" t="s">
        <v>164</v>
      </c>
      <c r="H18" s="174" t="s">
        <v>166</v>
      </c>
    </row>
    <row r="19" spans="1:8" ht="24" customHeight="1" x14ac:dyDescent="0.35">
      <c r="A19" s="56"/>
      <c r="B19" s="175" t="s">
        <v>65</v>
      </c>
      <c r="C19" s="176" t="s">
        <v>112</v>
      </c>
      <c r="D19" s="177" t="s">
        <v>165</v>
      </c>
      <c r="E19" s="177" t="s">
        <v>164</v>
      </c>
      <c r="F19" s="177" t="s">
        <v>166</v>
      </c>
      <c r="G19" s="177" t="s">
        <v>164</v>
      </c>
      <c r="H19" s="177" t="s">
        <v>163</v>
      </c>
    </row>
    <row r="20" spans="1:8" ht="24" customHeight="1" x14ac:dyDescent="0.35">
      <c r="A20" s="56"/>
      <c r="B20" s="172" t="s">
        <v>67</v>
      </c>
      <c r="C20" s="173" t="s">
        <v>113</v>
      </c>
      <c r="D20" s="174" t="s">
        <v>164</v>
      </c>
      <c r="E20" s="174" t="s">
        <v>165</v>
      </c>
      <c r="F20" s="174" t="s">
        <v>166</v>
      </c>
      <c r="G20" s="174" t="s">
        <v>164</v>
      </c>
      <c r="H20" s="174" t="s">
        <v>166</v>
      </c>
    </row>
    <row r="21" spans="1:8" ht="24" customHeight="1" x14ac:dyDescent="0.35">
      <c r="A21" s="56"/>
      <c r="B21" s="175" t="s">
        <v>72</v>
      </c>
      <c r="C21" s="176" t="s">
        <v>115</v>
      </c>
      <c r="D21" s="177" t="s">
        <v>163</v>
      </c>
      <c r="E21" s="177" t="s">
        <v>164</v>
      </c>
      <c r="F21" s="177" t="s">
        <v>165</v>
      </c>
      <c r="G21" s="177" t="s">
        <v>164</v>
      </c>
      <c r="H21" s="177" t="s">
        <v>166</v>
      </c>
    </row>
    <row r="22" spans="1:8" ht="24" customHeight="1" x14ac:dyDescent="0.35">
      <c r="A22" s="56"/>
      <c r="B22" s="172" t="s">
        <v>79</v>
      </c>
      <c r="C22" s="173" t="s">
        <v>118</v>
      </c>
      <c r="D22" s="174" t="s">
        <v>165</v>
      </c>
      <c r="E22" s="174" t="s">
        <v>164</v>
      </c>
      <c r="F22" s="174" t="s">
        <v>164</v>
      </c>
      <c r="G22" s="174" t="s">
        <v>164</v>
      </c>
      <c r="H22" s="174" t="s">
        <v>163</v>
      </c>
    </row>
    <row r="23" spans="1:8" x14ac:dyDescent="0.35">
      <c r="A23" s="56"/>
      <c r="B23" s="61"/>
      <c r="C23" s="61"/>
      <c r="D23" s="61"/>
      <c r="E23" s="61"/>
      <c r="F23" s="61"/>
      <c r="G23" s="61"/>
      <c r="H23" s="61"/>
    </row>
    <row r="24" spans="1:8" x14ac:dyDescent="0.35">
      <c r="A24" s="56"/>
      <c r="B24" s="61"/>
      <c r="C24" s="61"/>
      <c r="D24" s="61"/>
      <c r="E24" s="61"/>
      <c r="F24" s="61"/>
      <c r="G24" s="61"/>
      <c r="H24" s="61"/>
    </row>
    <row r="25" spans="1:8" x14ac:dyDescent="0.35">
      <c r="A25" s="56"/>
      <c r="B25" s="62"/>
      <c r="C25" s="62"/>
      <c r="D25" s="62"/>
      <c r="E25" s="62"/>
      <c r="F25" s="62"/>
      <c r="G25" s="62"/>
      <c r="H25" s="62"/>
    </row>
    <row r="26" spans="1:8" x14ac:dyDescent="0.35">
      <c r="A26" s="56"/>
      <c r="B26" s="62"/>
      <c r="C26" s="62"/>
      <c r="D26" s="62"/>
      <c r="E26" s="62"/>
      <c r="F26" s="62"/>
      <c r="G26" s="62"/>
      <c r="H26" s="62"/>
    </row>
    <row r="27" spans="1:8" x14ac:dyDescent="0.35">
      <c r="A27" s="56"/>
      <c r="B27" s="62"/>
      <c r="C27" s="62"/>
      <c r="D27" s="62"/>
      <c r="E27" s="62"/>
      <c r="F27" s="62"/>
      <c r="G27" s="62"/>
      <c r="H27" s="62"/>
    </row>
    <row r="28" spans="1:8" x14ac:dyDescent="0.35">
      <c r="A28" s="56"/>
      <c r="B28" s="62"/>
      <c r="C28" s="62"/>
      <c r="D28" s="62"/>
      <c r="E28" s="62"/>
      <c r="F28" s="62"/>
      <c r="G28" s="62"/>
      <c r="H28" s="62"/>
    </row>
    <row r="29" spans="1:8" x14ac:dyDescent="0.35">
      <c r="A29" s="56"/>
      <c r="B29" s="62"/>
      <c r="C29" s="62"/>
      <c r="D29" s="62"/>
      <c r="E29" s="62"/>
      <c r="F29" s="62"/>
      <c r="G29" s="62"/>
      <c r="H29" s="62"/>
    </row>
    <row r="30" spans="1:8" x14ac:dyDescent="0.35">
      <c r="A30" s="56"/>
      <c r="B30" s="62"/>
      <c r="C30" s="62"/>
      <c r="D30" s="62"/>
      <c r="E30" s="62"/>
      <c r="F30" s="62"/>
      <c r="G30" s="62"/>
      <c r="H30" s="62"/>
    </row>
    <row r="31" spans="1:8" hidden="1" x14ac:dyDescent="0.35">
      <c r="A31" s="56"/>
      <c r="B31" s="62"/>
      <c r="C31" s="62"/>
      <c r="D31" s="62"/>
      <c r="E31" s="62"/>
      <c r="F31" s="62"/>
      <c r="G31" s="62"/>
      <c r="H31" s="62"/>
    </row>
    <row r="32" spans="1:8" hidden="1" x14ac:dyDescent="0.35">
      <c r="A32" s="56"/>
      <c r="B32" s="62"/>
      <c r="C32" s="62"/>
      <c r="D32" s="62"/>
      <c r="E32" s="62"/>
      <c r="F32" s="62"/>
      <c r="G32" s="62"/>
      <c r="H32" s="62"/>
    </row>
  </sheetData>
  <sheetProtection algorithmName="SHA-512" hashValue="Dr4HmbVD76yPe81ohy1VFkkFwISz/5ihTPA8afZZWEsBI+k0/A6ZXXZweXB3BoKYI0C9WmXjqo9BE7IWMnfcVQ==" saltValue="x9zJm8SY+eccwt8hWyLlKg==" spinCount="100000" sheet="1" objects="1" scenarios="1"/>
  <mergeCells count="3">
    <mergeCell ref="C2:H2"/>
    <mergeCell ref="C3:H3"/>
    <mergeCell ref="B2:B3"/>
  </mergeCells>
  <conditionalFormatting sqref="D7:H22">
    <cfRule type="cellIs" dxfId="3" priority="1" operator="equal">
      <formula>"A"</formula>
    </cfRule>
    <cfRule type="cellIs" dxfId="2" priority="2" operator="equal">
      <formula>"R"</formula>
    </cfRule>
    <cfRule type="cellIs" dxfId="1" priority="3" operator="equal">
      <formula>"C"</formula>
    </cfRule>
    <cfRule type="cellIs" dxfId="0" priority="7" operator="equal">
      <formula>"I"</formula>
    </cfRule>
  </conditionalFormatting>
  <dataValidations count="1">
    <dataValidation type="list" allowBlank="1" showInputMessage="1" showErrorMessage="1" sqref="D7:H22" xr:uid="{FCB0C6D2-8B4F-4EBB-9BAB-8F11A3676DBC}">
      <formula1>"R,A,C,I"</formula1>
    </dataValidation>
  </dataValidations>
  <pageMargins left="0.75" right="0.75" top="1" bottom="1" header="0.5" footer="0.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185FA5"/>
  </sheetPr>
  <dimension ref="A1:I40"/>
  <sheetViews>
    <sheetView showGridLines="0" showRowColHeaders="0" workbookViewId="0"/>
  </sheetViews>
  <sheetFormatPr defaultColWidth="0" defaultRowHeight="14.5" zeroHeight="1" x14ac:dyDescent="0.35"/>
  <cols>
    <col min="1" max="1" width="3.6328125" customWidth="1"/>
    <col min="2" max="2" width="9.6328125" customWidth="1"/>
    <col min="3" max="3" width="29.08984375" customWidth="1"/>
    <col min="4" max="4" width="23.6328125" customWidth="1"/>
    <col min="5" max="5" width="29.08984375" customWidth="1"/>
    <col min="6" max="6" width="23.6328125" customWidth="1"/>
    <col min="7" max="7" width="29.08984375" customWidth="1"/>
    <col min="8" max="8" width="23.6328125" customWidth="1"/>
    <col min="9" max="9" width="3.6328125" customWidth="1"/>
    <col min="10" max="16384" width="8.7265625" hidden="1"/>
  </cols>
  <sheetData>
    <row r="1" spans="1:8" ht="10" customHeight="1" x14ac:dyDescent="0.35">
      <c r="A1" s="56"/>
      <c r="B1" s="57"/>
      <c r="C1" s="57"/>
      <c r="D1" s="57"/>
      <c r="E1" s="57"/>
      <c r="F1" s="57"/>
      <c r="G1" s="57"/>
      <c r="H1" s="57"/>
    </row>
    <row r="2" spans="1:8" ht="35" customHeight="1" x14ac:dyDescent="0.35">
      <c r="A2" s="56"/>
      <c r="B2" s="302"/>
      <c r="C2" s="98" t="s">
        <v>169</v>
      </c>
      <c r="D2" s="98"/>
      <c r="E2" s="305" t="s">
        <v>302</v>
      </c>
      <c r="F2" s="305"/>
      <c r="G2" s="305"/>
      <c r="H2" s="305"/>
    </row>
    <row r="3" spans="1:8" ht="20" customHeight="1" x14ac:dyDescent="0.35">
      <c r="A3" s="56"/>
      <c r="B3" s="302"/>
      <c r="C3" s="180" t="s">
        <v>170</v>
      </c>
      <c r="D3" s="180"/>
      <c r="E3" s="306"/>
      <c r="F3" s="306"/>
      <c r="G3" s="306"/>
      <c r="H3" s="306"/>
    </row>
    <row r="4" spans="1:8" ht="25" customHeight="1" x14ac:dyDescent="0.35"/>
    <row r="5" spans="1:8" ht="25" customHeight="1" x14ac:dyDescent="0.35"/>
    <row r="6" spans="1:8" s="62" customFormat="1" ht="28" customHeight="1" x14ac:dyDescent="0.35">
      <c r="A6" s="61"/>
      <c r="B6" s="307" t="s">
        <v>171</v>
      </c>
      <c r="C6" s="308"/>
      <c r="D6" s="308"/>
      <c r="E6" s="308"/>
      <c r="F6" s="308"/>
      <c r="G6" s="308"/>
      <c r="H6" s="309"/>
    </row>
    <row r="7" spans="1:8" s="62" customFormat="1" ht="32" customHeight="1" x14ac:dyDescent="0.35">
      <c r="A7" s="61"/>
      <c r="B7" s="313" t="s">
        <v>172</v>
      </c>
      <c r="C7" s="314"/>
      <c r="D7" s="107">
        <v>0.41</v>
      </c>
      <c r="E7" s="85" t="s">
        <v>173</v>
      </c>
      <c r="F7" s="108" t="s">
        <v>168</v>
      </c>
      <c r="G7" s="85" t="s">
        <v>174</v>
      </c>
      <c r="H7" s="111" t="s">
        <v>175</v>
      </c>
    </row>
    <row r="8" spans="1:8" s="62" customFormat="1" ht="32" customHeight="1" x14ac:dyDescent="0.35">
      <c r="A8" s="61"/>
      <c r="B8" s="313" t="s">
        <v>176</v>
      </c>
      <c r="C8" s="314"/>
      <c r="D8" s="108" t="s">
        <v>177</v>
      </c>
      <c r="E8" s="85" t="s">
        <v>178</v>
      </c>
      <c r="F8" s="108">
        <v>10</v>
      </c>
      <c r="G8" s="85" t="s">
        <v>179</v>
      </c>
      <c r="H8" s="111">
        <v>8</v>
      </c>
    </row>
    <row r="9" spans="1:8" s="62" customFormat="1" ht="32" customHeight="1" x14ac:dyDescent="0.35">
      <c r="A9" s="61"/>
      <c r="B9" s="313" t="s">
        <v>180</v>
      </c>
      <c r="C9" s="314"/>
      <c r="D9" s="109">
        <v>410000</v>
      </c>
      <c r="E9" s="85" t="s">
        <v>181</v>
      </c>
      <c r="F9" s="109">
        <v>94000</v>
      </c>
      <c r="G9" s="85" t="s">
        <v>182</v>
      </c>
      <c r="H9" s="112">
        <v>316000</v>
      </c>
    </row>
    <row r="10" spans="1:8" s="62" customFormat="1" ht="32" customHeight="1" x14ac:dyDescent="0.35">
      <c r="A10" s="61"/>
      <c r="B10" s="315" t="s">
        <v>183</v>
      </c>
      <c r="C10" s="316"/>
      <c r="D10" s="110">
        <v>5</v>
      </c>
      <c r="E10" s="86" t="s">
        <v>184</v>
      </c>
      <c r="F10" s="110">
        <v>2</v>
      </c>
      <c r="G10" s="86" t="s">
        <v>185</v>
      </c>
      <c r="H10" s="113">
        <v>25</v>
      </c>
    </row>
    <row r="11" spans="1:8" s="62" customFormat="1" x14ac:dyDescent="0.35">
      <c r="A11" s="61"/>
      <c r="B11" s="61"/>
      <c r="C11" s="61"/>
      <c r="D11" s="61"/>
      <c r="E11" s="61"/>
      <c r="F11" s="61"/>
      <c r="G11" s="61"/>
      <c r="H11" s="61"/>
    </row>
    <row r="12" spans="1:8" s="62" customFormat="1" ht="28" customHeight="1" x14ac:dyDescent="0.35">
      <c r="A12" s="61"/>
      <c r="B12" s="310" t="s">
        <v>260</v>
      </c>
      <c r="C12" s="311"/>
      <c r="D12" s="312"/>
      <c r="E12" s="326"/>
      <c r="F12" s="327"/>
      <c r="G12" s="92" t="s">
        <v>259</v>
      </c>
      <c r="H12" s="94"/>
    </row>
    <row r="13" spans="1:8" s="62" customFormat="1" ht="24" customHeight="1" x14ac:dyDescent="0.35">
      <c r="A13" s="61"/>
      <c r="B13" s="69"/>
      <c r="C13" s="70" t="s">
        <v>18</v>
      </c>
      <c r="D13" s="71" t="s">
        <v>186</v>
      </c>
      <c r="E13" s="328"/>
      <c r="F13" s="329"/>
      <c r="G13" s="70" t="s">
        <v>238</v>
      </c>
      <c r="H13" s="71" t="s">
        <v>186</v>
      </c>
    </row>
    <row r="14" spans="1:8" s="62" customFormat="1" ht="24" customHeight="1" x14ac:dyDescent="0.35">
      <c r="A14" s="61"/>
      <c r="B14" s="67" t="s">
        <v>208</v>
      </c>
      <c r="C14" s="68" t="s">
        <v>22</v>
      </c>
      <c r="D14" s="114">
        <v>7</v>
      </c>
      <c r="E14" s="328"/>
      <c r="F14" s="329"/>
      <c r="G14" s="95" t="s">
        <v>256</v>
      </c>
      <c r="H14" s="114">
        <v>2</v>
      </c>
    </row>
    <row r="15" spans="1:8" s="62" customFormat="1" ht="24" customHeight="1" x14ac:dyDescent="0.35">
      <c r="A15" s="61"/>
      <c r="B15" s="64" t="s">
        <v>209</v>
      </c>
      <c r="C15" s="60" t="s">
        <v>41</v>
      </c>
      <c r="D15" s="115">
        <v>10</v>
      </c>
      <c r="E15" s="328"/>
      <c r="F15" s="329"/>
      <c r="G15" s="96" t="s">
        <v>257</v>
      </c>
      <c r="H15" s="115">
        <v>3</v>
      </c>
    </row>
    <row r="16" spans="1:8" s="62" customFormat="1" ht="24" customHeight="1" x14ac:dyDescent="0.35">
      <c r="A16" s="61"/>
      <c r="B16" s="65" t="s">
        <v>210</v>
      </c>
      <c r="C16" s="66" t="s">
        <v>62</v>
      </c>
      <c r="D16" s="116">
        <v>8</v>
      </c>
      <c r="E16" s="330"/>
      <c r="F16" s="331"/>
      <c r="G16" s="97" t="s">
        <v>258</v>
      </c>
      <c r="H16" s="116">
        <v>2</v>
      </c>
    </row>
    <row r="17" spans="1:8" s="62" customFormat="1" ht="25" customHeight="1" x14ac:dyDescent="0.35">
      <c r="A17" s="61"/>
      <c r="B17" s="61"/>
      <c r="C17" s="61"/>
      <c r="D17" s="61"/>
      <c r="E17" s="61"/>
      <c r="F17" s="61"/>
      <c r="G17" s="61"/>
      <c r="H17" s="61"/>
    </row>
    <row r="18" spans="1:8" s="62" customFormat="1" ht="25" customHeight="1" x14ac:dyDescent="0.35">
      <c r="A18" s="61"/>
      <c r="B18" s="61"/>
      <c r="C18" s="61"/>
      <c r="D18" s="61"/>
      <c r="E18" s="61"/>
      <c r="F18" s="61"/>
      <c r="G18" s="61"/>
      <c r="H18" s="61"/>
    </row>
    <row r="19" spans="1:8" s="62" customFormat="1" ht="28" customHeight="1" x14ac:dyDescent="0.35">
      <c r="A19" s="61"/>
      <c r="B19" s="310" t="s">
        <v>261</v>
      </c>
      <c r="C19" s="311"/>
      <c r="D19" s="311"/>
      <c r="E19" s="312"/>
      <c r="F19" s="317"/>
      <c r="G19" s="317"/>
      <c r="H19" s="318"/>
    </row>
    <row r="20" spans="1:8" s="62" customFormat="1" ht="24" customHeight="1" x14ac:dyDescent="0.35">
      <c r="A20" s="61"/>
      <c r="B20" s="69"/>
      <c r="C20" s="70" t="s">
        <v>187</v>
      </c>
      <c r="D20" s="70" t="s">
        <v>188</v>
      </c>
      <c r="E20" s="71" t="s">
        <v>167</v>
      </c>
      <c r="F20" s="319"/>
      <c r="G20" s="319"/>
      <c r="H20" s="320"/>
    </row>
    <row r="21" spans="1:8" s="62" customFormat="1" ht="24" customHeight="1" x14ac:dyDescent="0.35">
      <c r="A21" s="61"/>
      <c r="B21" s="67" t="s">
        <v>211</v>
      </c>
      <c r="C21" s="88" t="s">
        <v>189</v>
      </c>
      <c r="D21" s="117">
        <v>42000</v>
      </c>
      <c r="E21" s="118">
        <v>42000</v>
      </c>
      <c r="F21" s="319"/>
      <c r="G21" s="319"/>
      <c r="H21" s="320"/>
    </row>
    <row r="22" spans="1:8" s="62" customFormat="1" ht="24" customHeight="1" x14ac:dyDescent="0.35">
      <c r="A22" s="61"/>
      <c r="B22" s="64" t="s">
        <v>211</v>
      </c>
      <c r="C22" s="89" t="s">
        <v>190</v>
      </c>
      <c r="D22" s="119">
        <v>71000</v>
      </c>
      <c r="E22" s="120">
        <v>44500</v>
      </c>
      <c r="F22" s="319"/>
      <c r="G22" s="319"/>
      <c r="H22" s="320"/>
    </row>
    <row r="23" spans="1:8" s="62" customFormat="1" ht="24" customHeight="1" x14ac:dyDescent="0.35">
      <c r="A23" s="61"/>
      <c r="B23" s="63" t="s">
        <v>211</v>
      </c>
      <c r="C23" s="90" t="s">
        <v>191</v>
      </c>
      <c r="D23" s="121">
        <v>122000</v>
      </c>
      <c r="E23" s="122">
        <v>8000</v>
      </c>
      <c r="F23" s="319"/>
      <c r="G23" s="319"/>
      <c r="H23" s="320"/>
    </row>
    <row r="24" spans="1:8" s="62" customFormat="1" ht="24" customHeight="1" x14ac:dyDescent="0.35">
      <c r="A24" s="61"/>
      <c r="B24" s="64" t="s">
        <v>211</v>
      </c>
      <c r="C24" s="89" t="s">
        <v>192</v>
      </c>
      <c r="D24" s="119">
        <v>58000</v>
      </c>
      <c r="E24" s="120">
        <v>0</v>
      </c>
      <c r="F24" s="319"/>
      <c r="G24" s="319"/>
      <c r="H24" s="320"/>
    </row>
    <row r="25" spans="1:8" s="62" customFormat="1" ht="24" customHeight="1" x14ac:dyDescent="0.35">
      <c r="A25" s="61"/>
      <c r="B25" s="65" t="s">
        <v>211</v>
      </c>
      <c r="C25" s="91" t="s">
        <v>193</v>
      </c>
      <c r="D25" s="123">
        <v>47000</v>
      </c>
      <c r="E25" s="124">
        <v>0</v>
      </c>
      <c r="F25" s="321"/>
      <c r="G25" s="321"/>
      <c r="H25" s="322"/>
    </row>
    <row r="26" spans="1:8" x14ac:dyDescent="0.35">
      <c r="A26" s="56"/>
      <c r="B26" s="56"/>
      <c r="C26" s="56"/>
      <c r="D26" s="56"/>
      <c r="E26" s="56"/>
      <c r="F26" s="56"/>
      <c r="G26" s="56"/>
      <c r="H26" s="56"/>
    </row>
    <row r="27" spans="1:8" ht="15" thickBot="1" x14ac:dyDescent="0.4">
      <c r="A27" s="56"/>
    </row>
    <row r="28" spans="1:8" ht="26" customHeight="1" x14ac:dyDescent="0.35">
      <c r="A28" s="56"/>
      <c r="B28" s="323" t="s">
        <v>239</v>
      </c>
      <c r="C28" s="324"/>
      <c r="D28" s="324"/>
      <c r="E28" s="324"/>
      <c r="F28" s="324"/>
      <c r="G28" s="324"/>
      <c r="H28" s="325"/>
    </row>
    <row r="29" spans="1:8" ht="40" customHeight="1" x14ac:dyDescent="0.35">
      <c r="A29" s="56"/>
      <c r="B29" s="303" t="s">
        <v>240</v>
      </c>
      <c r="C29" s="304"/>
      <c r="D29" s="125" t="s">
        <v>262</v>
      </c>
      <c r="E29" s="87" t="s">
        <v>241</v>
      </c>
      <c r="F29" s="125">
        <v>5</v>
      </c>
      <c r="G29" s="87" t="s">
        <v>242</v>
      </c>
      <c r="H29" s="125">
        <v>3</v>
      </c>
    </row>
    <row r="30" spans="1:8" ht="15" customHeight="1" x14ac:dyDescent="0.35">
      <c r="A30" s="56"/>
      <c r="B30" s="58"/>
      <c r="C30" s="58"/>
      <c r="D30" s="126"/>
      <c r="E30" s="58"/>
      <c r="F30" s="126"/>
      <c r="G30" s="58"/>
      <c r="H30" s="127"/>
    </row>
    <row r="31" spans="1:8" ht="40" customHeight="1" x14ac:dyDescent="0.35">
      <c r="A31" s="56"/>
      <c r="B31" s="303" t="s">
        <v>243</v>
      </c>
      <c r="C31" s="304"/>
      <c r="D31" s="125">
        <v>8</v>
      </c>
      <c r="E31" s="87" t="s">
        <v>244</v>
      </c>
      <c r="F31" s="125" t="s">
        <v>263</v>
      </c>
      <c r="G31" s="87" t="s">
        <v>245</v>
      </c>
      <c r="H31" s="125">
        <v>8</v>
      </c>
    </row>
    <row r="32" spans="1:8" ht="15" customHeight="1" x14ac:dyDescent="0.35">
      <c r="A32" s="56"/>
      <c r="B32" s="58"/>
      <c r="C32" s="58"/>
      <c r="D32" s="126"/>
      <c r="E32" s="58"/>
      <c r="F32" s="126"/>
      <c r="H32" s="127"/>
    </row>
    <row r="33" spans="2:8" ht="40" customHeight="1" x14ac:dyDescent="0.35">
      <c r="B33" s="303" t="s">
        <v>246</v>
      </c>
      <c r="C33" s="304"/>
      <c r="D33" s="125">
        <v>8</v>
      </c>
      <c r="E33" s="87" t="s">
        <v>247</v>
      </c>
      <c r="F33" s="125">
        <v>4</v>
      </c>
      <c r="G33" s="93" t="s">
        <v>255</v>
      </c>
      <c r="H33" s="125">
        <v>2</v>
      </c>
    </row>
    <row r="34" spans="2:8" ht="15" thickBot="1" x14ac:dyDescent="0.4"/>
    <row r="35" spans="2:8" ht="26" customHeight="1" x14ac:dyDescent="0.35">
      <c r="B35" s="323" t="s">
        <v>248</v>
      </c>
      <c r="C35" s="324"/>
      <c r="D35" s="324"/>
      <c r="E35" s="324"/>
      <c r="F35" s="324"/>
      <c r="G35" s="324"/>
      <c r="H35" s="325"/>
    </row>
    <row r="36" spans="2:8" ht="40" customHeight="1" x14ac:dyDescent="0.35">
      <c r="B36" s="303" t="s">
        <v>249</v>
      </c>
      <c r="C36" s="304"/>
      <c r="D36" s="125">
        <v>8</v>
      </c>
      <c r="E36" s="87" t="s">
        <v>250</v>
      </c>
      <c r="F36" s="129">
        <v>259679.57142857142</v>
      </c>
      <c r="G36" s="87" t="s">
        <v>251</v>
      </c>
      <c r="H36" s="128">
        <v>1586.6285714285716</v>
      </c>
    </row>
    <row r="37" spans="2:8" ht="15" customHeight="1" x14ac:dyDescent="0.35">
      <c r="B37" s="58"/>
      <c r="C37" s="58"/>
      <c r="D37" s="126"/>
      <c r="E37" s="58"/>
      <c r="F37" s="126"/>
      <c r="G37" s="58"/>
      <c r="H37" s="126"/>
    </row>
    <row r="38" spans="2:8" ht="40" customHeight="1" x14ac:dyDescent="0.35">
      <c r="B38" s="303" t="s">
        <v>252</v>
      </c>
      <c r="C38" s="304"/>
      <c r="D38" s="125">
        <v>12</v>
      </c>
      <c r="E38" s="87" t="s">
        <v>253</v>
      </c>
      <c r="F38" s="125">
        <v>12</v>
      </c>
      <c r="G38" s="87" t="s">
        <v>254</v>
      </c>
      <c r="H38" s="125">
        <v>0</v>
      </c>
    </row>
    <row r="39" spans="2:8" x14ac:dyDescent="0.35"/>
    <row r="40" spans="2:8" x14ac:dyDescent="0.35"/>
  </sheetData>
  <sheetProtection algorithmName="SHA-512" hashValue="QYKDzw2n3Xp1uZBDGkB9pdW2i4wmd6XQGvCpa5UX5FeErjigdXGR0o0OFw2hOxFUH3ycckNOvz1SCYdlTr4qUQ==" saltValue="J9rWmJj4DN1pHrOGhD30Qw==" spinCount="100000" sheet="1" objects="1" scenarios="1"/>
  <mergeCells count="18">
    <mergeCell ref="B33:C33"/>
    <mergeCell ref="B36:C36"/>
    <mergeCell ref="B38:C38"/>
    <mergeCell ref="E2:H3"/>
    <mergeCell ref="B6:H6"/>
    <mergeCell ref="B2:B3"/>
    <mergeCell ref="B12:D12"/>
    <mergeCell ref="B7:C7"/>
    <mergeCell ref="B8:C8"/>
    <mergeCell ref="B9:C9"/>
    <mergeCell ref="B10:C10"/>
    <mergeCell ref="B19:E19"/>
    <mergeCell ref="F19:H25"/>
    <mergeCell ref="B28:H28"/>
    <mergeCell ref="B35:H35"/>
    <mergeCell ref="E12:F16"/>
    <mergeCell ref="B29:C29"/>
    <mergeCell ref="B31:C31"/>
  </mergeCells>
  <conditionalFormatting sqref="D14:D16">
    <cfRule type="dataBar" priority="3">
      <dataBar>
        <cfvo type="num" val="0"/>
        <cfvo type="max"/>
        <color rgb="FF638EC6"/>
      </dataBar>
      <extLst>
        <ext xmlns:x14="http://schemas.microsoft.com/office/spreadsheetml/2009/9/main" uri="{B025F937-C7B1-47D3-B67F-A62EFF666E3E}">
          <x14:id>{9013F786-6006-43B1-96DC-6F0FB71FEA60}</x14:id>
        </ext>
      </extLst>
    </cfRule>
  </conditionalFormatting>
  <conditionalFormatting sqref="D21:D25">
    <cfRule type="dataBar" priority="5">
      <dataBar>
        <cfvo type="min"/>
        <cfvo type="max"/>
        <color rgb="FF638EC6"/>
      </dataBar>
      <extLst>
        <ext xmlns:x14="http://schemas.microsoft.com/office/spreadsheetml/2009/9/main" uri="{B025F937-C7B1-47D3-B67F-A62EFF666E3E}">
          <x14:id>{AA7EC393-458E-4FC4-89EC-5578B5A0BFCC}</x14:id>
        </ext>
      </extLst>
    </cfRule>
  </conditionalFormatting>
  <conditionalFormatting sqref="E21:E25">
    <cfRule type="dataBar" priority="6">
      <dataBar>
        <cfvo type="min"/>
        <cfvo type="max"/>
        <color rgb="FF638EC6"/>
      </dataBar>
      <extLst>
        <ext xmlns:x14="http://schemas.microsoft.com/office/spreadsheetml/2009/9/main" uri="{B025F937-C7B1-47D3-B67F-A62EFF666E3E}">
          <x14:id>{65B48613-77C9-48D7-83D3-883B62BF1BB7}</x14:id>
        </ext>
      </extLst>
    </cfRule>
  </conditionalFormatting>
  <conditionalFormatting sqref="H14:H16">
    <cfRule type="dataBar" priority="1">
      <dataBar>
        <cfvo type="min"/>
        <cfvo type="max"/>
        <color rgb="FF638EC6"/>
      </dataBar>
      <extLst>
        <ext xmlns:x14="http://schemas.microsoft.com/office/spreadsheetml/2009/9/main" uri="{B025F937-C7B1-47D3-B67F-A62EFF666E3E}">
          <x14:id>{9D90C8EC-65BE-4918-9C86-D135A421601E}</x14:id>
        </ext>
      </extLst>
    </cfRule>
    <cfRule type="dataBar" priority="2">
      <dataBar>
        <cfvo type="min"/>
        <cfvo type="max"/>
        <color rgb="FF638EC6"/>
      </dataBar>
      <extLst>
        <ext xmlns:x14="http://schemas.microsoft.com/office/spreadsheetml/2009/9/main" uri="{B025F937-C7B1-47D3-B67F-A62EFF666E3E}">
          <x14:id>{32494BD4-BAB6-4948-AF0C-BF9D2033D04D}</x14:id>
        </ext>
      </extLst>
    </cfRule>
  </conditionalFormatting>
  <pageMargins left="0.75" right="0.75" top="1" bottom="1" header="0.5" footer="0.5"/>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9013F786-6006-43B1-96DC-6F0FB71FEA60}">
            <x14:dataBar minLength="0" maxLength="100" negativeBarColorSameAsPositive="1" axisPosition="none">
              <x14:cfvo type="num">
                <xm:f>0</xm:f>
              </x14:cfvo>
              <x14:cfvo type="max"/>
            </x14:dataBar>
          </x14:cfRule>
          <xm:sqref>D14:D16</xm:sqref>
        </x14:conditionalFormatting>
        <x14:conditionalFormatting xmlns:xm="http://schemas.microsoft.com/office/excel/2006/main">
          <x14:cfRule type="dataBar" id="{AA7EC393-458E-4FC4-89EC-5578B5A0BFCC}">
            <x14:dataBar minLength="0" maxLength="100" negativeBarColorSameAsPositive="1" axisPosition="none">
              <x14:cfvo type="min"/>
              <x14:cfvo type="max"/>
            </x14:dataBar>
          </x14:cfRule>
          <xm:sqref>D21:D25</xm:sqref>
        </x14:conditionalFormatting>
        <x14:conditionalFormatting xmlns:xm="http://schemas.microsoft.com/office/excel/2006/main">
          <x14:cfRule type="dataBar" id="{65B48613-77C9-48D7-83D3-883B62BF1BB7}">
            <x14:dataBar minLength="0" maxLength="100" negativeBarColorSameAsPositive="1" axisPosition="none">
              <x14:cfvo type="min"/>
              <x14:cfvo type="max"/>
            </x14:dataBar>
          </x14:cfRule>
          <xm:sqref>E21:E25</xm:sqref>
        </x14:conditionalFormatting>
        <x14:conditionalFormatting xmlns:xm="http://schemas.microsoft.com/office/excel/2006/main">
          <x14:cfRule type="dataBar" id="{9D90C8EC-65BE-4918-9C86-D135A421601E}">
            <x14:dataBar minLength="0" maxLength="100" negativeBarColorSameAsPositive="1" axisPosition="none">
              <x14:cfvo type="min"/>
              <x14:cfvo type="max"/>
            </x14:dataBar>
          </x14:cfRule>
          <x14:cfRule type="dataBar" id="{32494BD4-BAB6-4948-AF0C-BF9D2033D04D}">
            <x14:dataBar minLength="0" maxLength="100" negativeBarColorSameAsPositive="1" axisPosition="none">
              <x14:cfvo type="min"/>
              <x14:cfvo type="max"/>
            </x14:dataBar>
          </x14:cfRule>
          <xm:sqref>H14:H16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135B5-B400-4784-939E-4A7AF6E53E8E}">
  <sheetPr codeName="Sheet17"/>
  <dimension ref="A1:F60"/>
  <sheetViews>
    <sheetView showGridLines="0" showRowColHeaders="0" workbookViewId="0"/>
  </sheetViews>
  <sheetFormatPr defaultColWidth="0" defaultRowHeight="14.5" zeroHeight="1" x14ac:dyDescent="0.35"/>
  <cols>
    <col min="1" max="1" width="3.26953125" customWidth="1"/>
    <col min="2" max="2" width="40" customWidth="1"/>
    <col min="3" max="3" width="50.90625" customWidth="1"/>
    <col min="4" max="4" width="43.6328125" customWidth="1"/>
    <col min="5" max="5" width="61.81640625" customWidth="1"/>
    <col min="6" max="6" width="3.26953125" customWidth="1"/>
    <col min="7" max="16384" width="8.7265625" hidden="1"/>
  </cols>
  <sheetData>
    <row r="1" spans="2:5" x14ac:dyDescent="0.35"/>
    <row r="2" spans="2:5" s="62" customFormat="1" ht="38" customHeight="1" x14ac:dyDescent="0.35">
      <c r="B2" s="183" t="s">
        <v>264</v>
      </c>
      <c r="C2" s="183"/>
      <c r="D2" s="183"/>
      <c r="E2" s="183"/>
    </row>
    <row r="3" spans="2:5" s="62" customFormat="1" ht="22" customHeight="1" x14ac:dyDescent="0.35">
      <c r="B3" s="333" t="s">
        <v>265</v>
      </c>
      <c r="C3" s="333"/>
      <c r="D3" s="333"/>
      <c r="E3" s="333"/>
    </row>
    <row r="4" spans="2:5" s="62" customFormat="1" x14ac:dyDescent="0.35"/>
    <row r="5" spans="2:5" s="62" customFormat="1" ht="26" customHeight="1" x14ac:dyDescent="0.35">
      <c r="B5" s="332" t="s">
        <v>266</v>
      </c>
      <c r="C5" s="332"/>
      <c r="D5" s="332"/>
      <c r="E5" s="332"/>
    </row>
    <row r="6" spans="2:5" s="62" customFormat="1" ht="25.5" customHeight="1" x14ac:dyDescent="0.35">
      <c r="B6" s="62" t="s">
        <v>303</v>
      </c>
    </row>
    <row r="7" spans="2:5" s="62" customFormat="1" ht="25.5" customHeight="1" x14ac:dyDescent="0.35">
      <c r="B7" s="62" t="s">
        <v>304</v>
      </c>
    </row>
    <row r="8" spans="2:5" s="62" customFormat="1" ht="25.5" customHeight="1" x14ac:dyDescent="0.35">
      <c r="B8" s="62" t="s">
        <v>305</v>
      </c>
    </row>
    <row r="9" spans="2:5" s="62" customFormat="1" ht="25.5" customHeight="1" x14ac:dyDescent="0.35">
      <c r="B9" s="62" t="s">
        <v>306</v>
      </c>
    </row>
    <row r="10" spans="2:5" s="62" customFormat="1" ht="25.5" customHeight="1" x14ac:dyDescent="0.35">
      <c r="B10" s="62" t="s">
        <v>307</v>
      </c>
    </row>
    <row r="11" spans="2:5" s="62" customFormat="1" ht="20" customHeight="1" x14ac:dyDescent="0.35">
      <c r="B11"/>
      <c r="C11"/>
      <c r="D11"/>
      <c r="E11"/>
    </row>
    <row r="12" spans="2:5" s="62" customFormat="1" ht="36" customHeight="1" x14ac:dyDescent="0.35">
      <c r="B12" s="334" t="s">
        <v>308</v>
      </c>
      <c r="C12" s="334"/>
      <c r="D12" s="334"/>
      <c r="E12" s="334"/>
    </row>
    <row r="13" spans="2:5" s="62" customFormat="1" ht="26" customHeight="1" x14ac:dyDescent="0.35">
      <c r="B13"/>
      <c r="C13"/>
      <c r="D13"/>
      <c r="E13"/>
    </row>
    <row r="14" spans="2:5" s="62" customFormat="1" ht="26" customHeight="1" x14ac:dyDescent="0.35">
      <c r="B14" s="332" t="s">
        <v>267</v>
      </c>
      <c r="C14" s="332"/>
      <c r="D14" s="332"/>
      <c r="E14" s="332"/>
    </row>
    <row r="15" spans="2:5" s="62" customFormat="1" ht="35" customHeight="1" x14ac:dyDescent="0.35">
      <c r="B15" s="178" t="s">
        <v>268</v>
      </c>
      <c r="C15" s="178" t="s">
        <v>269</v>
      </c>
      <c r="D15" s="178" t="s">
        <v>270</v>
      </c>
      <c r="E15" s="178" t="s">
        <v>271</v>
      </c>
    </row>
    <row r="16" spans="2:5" s="62" customFormat="1" ht="35" customHeight="1" x14ac:dyDescent="0.35">
      <c r="B16" s="184" t="s">
        <v>287</v>
      </c>
      <c r="C16" s="184" t="s">
        <v>309</v>
      </c>
      <c r="D16" s="184" t="s">
        <v>288</v>
      </c>
      <c r="E16" s="184" t="s">
        <v>289</v>
      </c>
    </row>
    <row r="17" spans="2:5" s="62" customFormat="1" ht="35" customHeight="1" x14ac:dyDescent="0.35">
      <c r="B17" s="185" t="s">
        <v>310</v>
      </c>
      <c r="C17" s="185" t="s">
        <v>272</v>
      </c>
      <c r="D17" s="185" t="s">
        <v>273</v>
      </c>
      <c r="E17" s="185" t="s">
        <v>274</v>
      </c>
    </row>
    <row r="18" spans="2:5" s="62" customFormat="1" ht="35" customHeight="1" x14ac:dyDescent="0.35">
      <c r="B18" s="184" t="s">
        <v>275</v>
      </c>
      <c r="C18" s="184" t="s">
        <v>276</v>
      </c>
      <c r="D18" s="184" t="s">
        <v>277</v>
      </c>
      <c r="E18" s="184" t="s">
        <v>278</v>
      </c>
    </row>
    <row r="19" spans="2:5" s="62" customFormat="1" ht="35" customHeight="1" x14ac:dyDescent="0.35">
      <c r="B19" s="185" t="s">
        <v>283</v>
      </c>
      <c r="C19" s="185" t="s">
        <v>284</v>
      </c>
      <c r="D19" s="185" t="s">
        <v>285</v>
      </c>
      <c r="E19" s="185" t="s">
        <v>286</v>
      </c>
    </row>
    <row r="20" spans="2:5" s="62" customFormat="1" ht="35" customHeight="1" x14ac:dyDescent="0.35">
      <c r="B20" s="184" t="s">
        <v>279</v>
      </c>
      <c r="C20" s="184" t="s">
        <v>280</v>
      </c>
      <c r="D20" s="184" t="s">
        <v>281</v>
      </c>
      <c r="E20" s="184" t="s">
        <v>282</v>
      </c>
    </row>
    <row r="21" spans="2:5" s="62" customFormat="1" ht="35" customHeight="1" x14ac:dyDescent="0.35">
      <c r="B21"/>
      <c r="C21"/>
      <c r="D21"/>
      <c r="E21"/>
    </row>
    <row r="22" spans="2:5" s="62" customFormat="1" ht="26" customHeight="1" x14ac:dyDescent="0.35">
      <c r="B22" s="332" t="s">
        <v>290</v>
      </c>
      <c r="C22" s="332"/>
      <c r="D22" s="332"/>
      <c r="E22" s="332"/>
    </row>
    <row r="23" spans="2:5" s="62" customFormat="1" ht="35" customHeight="1" x14ac:dyDescent="0.35">
      <c r="B23" s="62" t="s">
        <v>311</v>
      </c>
      <c r="C23"/>
      <c r="D23"/>
      <c r="E23"/>
    </row>
    <row r="24" spans="2:5" s="62" customFormat="1" ht="35" customHeight="1" x14ac:dyDescent="0.35">
      <c r="B24" s="62" t="s">
        <v>291</v>
      </c>
      <c r="C24"/>
      <c r="D24"/>
      <c r="E24"/>
    </row>
    <row r="25" spans="2:5" s="62" customFormat="1" ht="35" customHeight="1" x14ac:dyDescent="0.35">
      <c r="B25" s="62" t="s">
        <v>312</v>
      </c>
      <c r="C25"/>
      <c r="D25"/>
      <c r="E25"/>
    </row>
    <row r="26" spans="2:5" s="62" customFormat="1" ht="35" customHeight="1" x14ac:dyDescent="0.35">
      <c r="B26" s="62" t="s">
        <v>313</v>
      </c>
      <c r="C26"/>
      <c r="D26"/>
      <c r="E26"/>
    </row>
    <row r="27" spans="2:5" s="62" customFormat="1" ht="35" customHeight="1" x14ac:dyDescent="0.35">
      <c r="B27"/>
      <c r="C27"/>
      <c r="D27"/>
      <c r="E27"/>
    </row>
    <row r="28" spans="2:5" s="62" customFormat="1" ht="26" customHeight="1" x14ac:dyDescent="0.35">
      <c r="B28" s="332" t="s">
        <v>314</v>
      </c>
      <c r="C28" s="332"/>
      <c r="D28" s="332"/>
      <c r="E28" s="332"/>
    </row>
    <row r="29" spans="2:5" s="62" customFormat="1" ht="35" customHeight="1" x14ac:dyDescent="0.35">
      <c r="B29" s="186" t="s">
        <v>315</v>
      </c>
      <c r="C29" s="186" t="s">
        <v>316</v>
      </c>
      <c r="D29"/>
      <c r="E29"/>
    </row>
    <row r="30" spans="2:5" s="62" customFormat="1" ht="35" customHeight="1" x14ac:dyDescent="0.35">
      <c r="B30" s="179" t="s">
        <v>22</v>
      </c>
      <c r="C30" s="179" t="s">
        <v>292</v>
      </c>
      <c r="D30"/>
      <c r="E30"/>
    </row>
    <row r="31" spans="2:5" s="62" customFormat="1" x14ac:dyDescent="0.35">
      <c r="B31" s="179" t="s">
        <v>41</v>
      </c>
      <c r="C31" s="179" t="s">
        <v>293</v>
      </c>
      <c r="D31"/>
      <c r="E31"/>
    </row>
    <row r="32" spans="2:5" s="62" customFormat="1" ht="26" customHeight="1" x14ac:dyDescent="0.35">
      <c r="B32" s="179" t="s">
        <v>62</v>
      </c>
      <c r="C32" s="179" t="s">
        <v>294</v>
      </c>
      <c r="D32"/>
      <c r="E32"/>
    </row>
    <row r="33" spans="2:5" s="62" customFormat="1" ht="20" customHeight="1" x14ac:dyDescent="0.35">
      <c r="B33" s="179" t="s">
        <v>295</v>
      </c>
      <c r="C33" s="179" t="s">
        <v>296</v>
      </c>
      <c r="D33"/>
      <c r="E33"/>
    </row>
    <row r="34" spans="2:5" s="62" customFormat="1" ht="20" customHeight="1" x14ac:dyDescent="0.35">
      <c r="B34"/>
      <c r="C34"/>
      <c r="D34"/>
      <c r="E34"/>
    </row>
    <row r="35" spans="2:5" s="62" customFormat="1" ht="26" customHeight="1" x14ac:dyDescent="0.35">
      <c r="B35" s="332" t="s">
        <v>297</v>
      </c>
      <c r="C35" s="332"/>
      <c r="D35" s="332"/>
      <c r="E35" s="332"/>
    </row>
    <row r="36" spans="2:5" s="62" customFormat="1" ht="22" customHeight="1" x14ac:dyDescent="0.35">
      <c r="B36" s="62" t="s">
        <v>298</v>
      </c>
      <c r="C36"/>
      <c r="D36"/>
      <c r="E36"/>
    </row>
    <row r="37" spans="2:5" s="62" customFormat="1" ht="22" customHeight="1" x14ac:dyDescent="0.35">
      <c r="B37" s="62" t="s">
        <v>317</v>
      </c>
      <c r="C37"/>
      <c r="D37"/>
      <c r="E37"/>
    </row>
    <row r="38" spans="2:5" s="62" customFormat="1" ht="22" customHeight="1" x14ac:dyDescent="0.35">
      <c r="B38" s="62" t="s">
        <v>299</v>
      </c>
      <c r="C38"/>
      <c r="D38"/>
      <c r="E38"/>
    </row>
    <row r="39" spans="2:5" s="62" customFormat="1" ht="22" customHeight="1" x14ac:dyDescent="0.35">
      <c r="B39" s="62" t="s">
        <v>318</v>
      </c>
      <c r="C39"/>
      <c r="D39"/>
      <c r="E39"/>
    </row>
    <row r="40" spans="2:5" s="62" customFormat="1" ht="22" customHeight="1" x14ac:dyDescent="0.35">
      <c r="B40" s="62" t="s">
        <v>300</v>
      </c>
      <c r="C40"/>
      <c r="D40"/>
      <c r="E40"/>
    </row>
    <row r="41" spans="2:5" s="62" customFormat="1" x14ac:dyDescent="0.35">
      <c r="B41"/>
      <c r="C41"/>
      <c r="D41"/>
      <c r="E41"/>
    </row>
    <row r="42" spans="2:5" s="62" customFormat="1" x14ac:dyDescent="0.35">
      <c r="B42"/>
      <c r="C42"/>
      <c r="D42"/>
      <c r="E42"/>
    </row>
    <row r="43" spans="2:5" s="62" customFormat="1" x14ac:dyDescent="0.35">
      <c r="B43"/>
      <c r="C43"/>
      <c r="D43"/>
      <c r="E43"/>
    </row>
    <row r="44" spans="2:5" s="62" customFormat="1" x14ac:dyDescent="0.35">
      <c r="B44"/>
      <c r="C44"/>
      <c r="D44"/>
      <c r="E44"/>
    </row>
    <row r="45" spans="2:5" s="62" customFormat="1" x14ac:dyDescent="0.35">
      <c r="B45"/>
      <c r="C45"/>
      <c r="D45"/>
      <c r="E45"/>
    </row>
    <row r="46" spans="2:5" s="62" customFormat="1" x14ac:dyDescent="0.35">
      <c r="B46"/>
      <c r="C46"/>
      <c r="D46"/>
      <c r="E46"/>
    </row>
    <row r="47" spans="2:5" s="62" customFormat="1" x14ac:dyDescent="0.35">
      <c r="B47"/>
      <c r="C47"/>
      <c r="D47"/>
      <c r="E47"/>
    </row>
    <row r="48" spans="2:5" s="62" customFormat="1" ht="26" customHeight="1" x14ac:dyDescent="0.35">
      <c r="B48"/>
      <c r="C48"/>
      <c r="D48"/>
      <c r="E48"/>
    </row>
    <row r="49" spans="2:5" s="62" customFormat="1" ht="20" customHeight="1" x14ac:dyDescent="0.35">
      <c r="B49"/>
      <c r="C49"/>
      <c r="D49"/>
      <c r="E49"/>
    </row>
    <row r="50" spans="2:5" s="62" customFormat="1" ht="20" customHeight="1" x14ac:dyDescent="0.35">
      <c r="B50"/>
      <c r="C50"/>
      <c r="D50"/>
      <c r="E50"/>
    </row>
    <row r="51" spans="2:5" s="62" customFormat="1" ht="20" customHeight="1" x14ac:dyDescent="0.35">
      <c r="B51"/>
      <c r="C51"/>
      <c r="D51"/>
      <c r="E51"/>
    </row>
    <row r="52" spans="2:5" s="62" customFormat="1" ht="20" customHeight="1" x14ac:dyDescent="0.35">
      <c r="B52"/>
      <c r="C52"/>
      <c r="D52"/>
      <c r="E52"/>
    </row>
    <row r="53" spans="2:5" s="62" customFormat="1" ht="20" customHeight="1" x14ac:dyDescent="0.35">
      <c r="B53"/>
      <c r="C53"/>
      <c r="D53"/>
      <c r="E53"/>
    </row>
    <row r="54" spans="2:5" s="62" customFormat="1" ht="20" customHeight="1" x14ac:dyDescent="0.35">
      <c r="B54"/>
      <c r="C54"/>
      <c r="D54"/>
      <c r="E54"/>
    </row>
    <row r="55" spans="2:5" s="62" customFormat="1" ht="20" customHeight="1" x14ac:dyDescent="0.35">
      <c r="B55"/>
      <c r="C55"/>
      <c r="D55"/>
      <c r="E55"/>
    </row>
    <row r="56" spans="2:5" x14ac:dyDescent="0.35"/>
    <row r="57" spans="2:5" x14ac:dyDescent="0.35"/>
    <row r="58" spans="2:5" x14ac:dyDescent="0.35"/>
    <row r="59" spans="2:5" x14ac:dyDescent="0.35"/>
    <row r="60" spans="2:5" x14ac:dyDescent="0.35"/>
  </sheetData>
  <sheetProtection algorithmName="SHA-512" hashValue="jDreiV2Sjtl0vvn1F+wsvQ2LxpVxZkxbnEhxFbzyTV+jMDnuWgC2boOxrJf6Af8Wr+zjR2cyVVMcKS/TC8MU3Q==" saltValue="8LxmkEGYEzEFIihsGInuHA==" spinCount="100000" sheet="1" objects="1" scenarios="1"/>
  <mergeCells count="7">
    <mergeCell ref="B35:E35"/>
    <mergeCell ref="B3:E3"/>
    <mergeCell ref="B5:E5"/>
    <mergeCell ref="B12:E12"/>
    <mergeCell ref="B14:E14"/>
    <mergeCell ref="B22:E22"/>
    <mergeCell ref="B28:E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8217-7DE6-49D9-BE86-A3C66928E33B}">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style="187" customWidth="1"/>
    <col min="2" max="2" width="22.90625" style="187" customWidth="1"/>
    <col min="3" max="3" width="27.453125" style="187" customWidth="1"/>
    <col min="4" max="4" width="51.54296875" style="187" customWidth="1"/>
    <col min="5" max="5" width="3.54296875" style="187" customWidth="1"/>
    <col min="6" max="14" width="7.26953125" style="187" customWidth="1"/>
    <col min="15" max="15" width="4.54296875" style="187" customWidth="1"/>
    <col min="16" max="16" width="5.36328125" style="187" customWidth="1"/>
    <col min="17" max="17" width="0.1796875" style="187" customWidth="1"/>
    <col min="18" max="27" width="7.453125" style="187" customWidth="1"/>
    <col min="28" max="28" width="4.36328125" style="187" customWidth="1"/>
    <col min="29" max="29" width="8.7265625" style="187" customWidth="1"/>
    <col min="30" max="16384" width="8.7265625" style="187"/>
  </cols>
  <sheetData>
    <row r="1" spans="2:4" ht="14.5" hidden="1" customHeight="1" x14ac:dyDescent="0.35"/>
    <row r="2" spans="2:4" ht="14.5" hidden="1" customHeight="1" x14ac:dyDescent="0.35"/>
    <row r="3" spans="2:4" ht="14.5" customHeight="1" thickBot="1" x14ac:dyDescent="0.4"/>
    <row r="4" spans="2:4" ht="30" customHeight="1" thickTop="1" x14ac:dyDescent="0.35">
      <c r="B4" s="335" t="s">
        <v>319</v>
      </c>
      <c r="C4" s="336"/>
      <c r="D4" s="337"/>
    </row>
    <row r="5" spans="2:4" ht="43" customHeight="1" x14ac:dyDescent="0.35">
      <c r="B5" s="338"/>
      <c r="C5" s="339"/>
      <c r="D5" s="340"/>
    </row>
    <row r="6" spans="2:4" ht="57.5" customHeight="1" x14ac:dyDescent="0.35">
      <c r="B6" s="188" t="s">
        <v>320</v>
      </c>
      <c r="C6" s="189" t="s">
        <v>321</v>
      </c>
      <c r="D6" s="190" t="s">
        <v>322</v>
      </c>
    </row>
    <row r="7" spans="2:4" ht="40" customHeight="1" x14ac:dyDescent="0.35">
      <c r="B7" s="191" t="s">
        <v>323</v>
      </c>
      <c r="C7" s="192" t="s">
        <v>324</v>
      </c>
      <c r="D7" s="193" t="s">
        <v>325</v>
      </c>
    </row>
    <row r="8" spans="2:4" ht="40" customHeight="1" x14ac:dyDescent="0.35">
      <c r="B8" s="194" t="s">
        <v>326</v>
      </c>
      <c r="C8" s="195" t="s">
        <v>327</v>
      </c>
      <c r="D8" s="196" t="s">
        <v>328</v>
      </c>
    </row>
    <row r="9" spans="2:4" ht="40" customHeight="1" x14ac:dyDescent="0.35">
      <c r="B9" s="191" t="s">
        <v>329</v>
      </c>
      <c r="C9" s="192" t="s">
        <v>330</v>
      </c>
      <c r="D9" s="193" t="s">
        <v>331</v>
      </c>
    </row>
    <row r="10" spans="2:4" ht="40" customHeight="1" x14ac:dyDescent="0.35">
      <c r="B10" s="194" t="s">
        <v>332</v>
      </c>
      <c r="C10" s="195" t="s">
        <v>333</v>
      </c>
      <c r="D10" s="196" t="s">
        <v>334</v>
      </c>
    </row>
    <row r="11" spans="2:4" ht="40" customHeight="1" x14ac:dyDescent="0.35">
      <c r="B11" s="191" t="s">
        <v>335</v>
      </c>
      <c r="C11" s="192" t="s">
        <v>336</v>
      </c>
      <c r="D11" s="193" t="s">
        <v>337</v>
      </c>
    </row>
    <row r="12" spans="2:4" ht="40" customHeight="1" x14ac:dyDescent="0.35">
      <c r="B12" s="194" t="s">
        <v>338</v>
      </c>
      <c r="C12" s="195" t="s">
        <v>339</v>
      </c>
      <c r="D12" s="196" t="s">
        <v>340</v>
      </c>
    </row>
    <row r="13" spans="2:4" ht="40" customHeight="1" x14ac:dyDescent="0.35">
      <c r="B13" s="197" t="s">
        <v>341</v>
      </c>
      <c r="C13" s="198" t="s">
        <v>342</v>
      </c>
      <c r="D13" s="199" t="s">
        <v>343</v>
      </c>
    </row>
    <row r="14" spans="2:4" ht="40" customHeight="1" x14ac:dyDescent="0.35">
      <c r="B14" s="194" t="s">
        <v>344</v>
      </c>
      <c r="C14" s="195" t="s">
        <v>345</v>
      </c>
      <c r="D14" s="196" t="s">
        <v>346</v>
      </c>
    </row>
    <row r="15" spans="2:4" ht="40" customHeight="1" x14ac:dyDescent="0.35">
      <c r="B15" s="197" t="s">
        <v>347</v>
      </c>
      <c r="C15" s="198" t="s">
        <v>348</v>
      </c>
      <c r="D15" s="199" t="s">
        <v>349</v>
      </c>
    </row>
    <row r="16" spans="2:4" ht="40" customHeight="1" x14ac:dyDescent="0.35">
      <c r="B16" s="194" t="s">
        <v>350</v>
      </c>
      <c r="C16" s="195" t="s">
        <v>351</v>
      </c>
      <c r="D16" s="196" t="s">
        <v>352</v>
      </c>
    </row>
    <row r="17" spans="2:4" ht="40" customHeight="1" x14ac:dyDescent="0.35">
      <c r="B17" s="200" t="s">
        <v>353</v>
      </c>
      <c r="C17" s="201" t="s">
        <v>354</v>
      </c>
      <c r="D17" s="202" t="s">
        <v>355</v>
      </c>
    </row>
    <row r="18" spans="2:4" ht="40" customHeight="1" thickBot="1" x14ac:dyDescent="0.4">
      <c r="B18" s="203" t="s">
        <v>356</v>
      </c>
      <c r="C18" s="204" t="s">
        <v>357</v>
      </c>
      <c r="D18" s="205" t="s">
        <v>358</v>
      </c>
    </row>
    <row r="19" spans="2:4" ht="15" thickTop="1" x14ac:dyDescent="0.35"/>
    <row r="20" spans="2:4" x14ac:dyDescent="0.35">
      <c r="B20" s="206"/>
      <c r="C20" s="206"/>
      <c r="D20" s="206"/>
    </row>
    <row r="21" spans="2:4" x14ac:dyDescent="0.35">
      <c r="B21" s="206"/>
      <c r="C21" s="206"/>
      <c r="D21" s="206"/>
    </row>
    <row r="22" spans="2:4" x14ac:dyDescent="0.35">
      <c r="B22" s="206"/>
      <c r="C22" s="206"/>
      <c r="D22" s="206"/>
    </row>
    <row r="23" spans="2:4" x14ac:dyDescent="0.35">
      <c r="B23" s="206"/>
      <c r="C23" s="206"/>
      <c r="D23" s="206"/>
    </row>
    <row r="24" spans="2:4" ht="14.5" customHeight="1" x14ac:dyDescent="0.35">
      <c r="B24" s="206"/>
      <c r="C24" s="206"/>
      <c r="D24" s="206"/>
    </row>
    <row r="25" spans="2:4" ht="14.5" customHeight="1" x14ac:dyDescent="0.35">
      <c r="B25" s="206"/>
      <c r="C25" s="206"/>
      <c r="D25" s="206"/>
    </row>
    <row r="26" spans="2:4" ht="14.5" customHeight="1" x14ac:dyDescent="0.35">
      <c r="B26" s="206"/>
      <c r="C26" s="206"/>
      <c r="D26" s="206"/>
    </row>
    <row r="27" spans="2:4" ht="14.5" customHeight="1" x14ac:dyDescent="0.35">
      <c r="B27" s="206"/>
      <c r="C27" s="206"/>
      <c r="D27" s="206"/>
    </row>
    <row r="28" spans="2:4" ht="14.5" customHeight="1" x14ac:dyDescent="0.35">
      <c r="B28" s="206"/>
      <c r="C28" s="206"/>
      <c r="D28" s="206"/>
    </row>
    <row r="29" spans="2:4" ht="14.5" customHeight="1" x14ac:dyDescent="0.35">
      <c r="B29" s="206"/>
      <c r="C29" s="206"/>
      <c r="D29" s="206"/>
    </row>
    <row r="30" spans="2:4" ht="14.5" customHeight="1" x14ac:dyDescent="0.35">
      <c r="B30" s="206"/>
      <c r="C30" s="206"/>
      <c r="D30" s="206"/>
    </row>
    <row r="31" spans="2:4" x14ac:dyDescent="0.35">
      <c r="B31" s="206"/>
      <c r="C31" s="206"/>
      <c r="D31" s="206"/>
    </row>
    <row r="32" spans="2:4" ht="14.5" customHeight="1" x14ac:dyDescent="0.35">
      <c r="B32" s="206"/>
      <c r="C32" s="206"/>
      <c r="D32" s="206"/>
    </row>
    <row r="33" spans="2:4" ht="14.5" customHeight="1" x14ac:dyDescent="0.35">
      <c r="B33" s="206"/>
      <c r="C33" s="206"/>
      <c r="D33" s="206"/>
    </row>
    <row r="34" spans="2:4" ht="14.5" customHeight="1" x14ac:dyDescent="0.35">
      <c r="B34" s="206"/>
      <c r="C34" s="206"/>
      <c r="D34" s="206"/>
    </row>
  </sheetData>
  <sheetProtection algorithmName="SHA-512" hashValue="kmfWz1oJCwPx/Oz1JUB37//5NSEb9+zGPKr9DfNKkFmTP4kroG5CmMxCRXzQwFmY5Miq47KiJf7hw908QACESg==" saltValue="BZz+SrMso/7shGMYpCCZSQ==" spinCount="100000" sheet="1" objects="1" scenarios="1"/>
  <mergeCells count="1">
    <mergeCell ref="B4:D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A7369-7612-4987-9329-508EF95F1C28}">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207" hidden="1" customWidth="1"/>
    <col min="2" max="2" width="2.54296875" style="207" customWidth="1"/>
    <col min="3" max="4" width="5.26953125" style="207" customWidth="1"/>
    <col min="5" max="16" width="8.453125" style="207" customWidth="1"/>
    <col min="17" max="17" width="2.54296875" style="207" customWidth="1"/>
    <col min="18" max="16384" width="9.1796875" style="207" hidden="1"/>
  </cols>
  <sheetData>
    <row r="1" spans="2:17" ht="18.5" customHeight="1" x14ac:dyDescent="0.35"/>
    <row r="2" spans="2:17" ht="60" customHeight="1" x14ac:dyDescent="0.8">
      <c r="B2" s="208"/>
      <c r="C2" s="343"/>
      <c r="D2" s="343"/>
      <c r="E2" s="344" t="s">
        <v>359</v>
      </c>
      <c r="F2" s="344"/>
      <c r="G2" s="344"/>
      <c r="H2" s="344"/>
      <c r="I2" s="344"/>
      <c r="J2" s="344"/>
      <c r="K2" s="344"/>
      <c r="L2" s="345"/>
      <c r="M2" s="345"/>
      <c r="N2" s="345"/>
      <c r="O2" s="345"/>
      <c r="P2" s="345"/>
      <c r="Q2" s="208"/>
    </row>
    <row r="3" spans="2:17" ht="30" customHeight="1" x14ac:dyDescent="0.35">
      <c r="B3" s="208"/>
      <c r="C3" s="209"/>
      <c r="D3" s="210"/>
      <c r="E3" s="210"/>
      <c r="F3" s="210"/>
      <c r="G3" s="210"/>
      <c r="H3" s="210"/>
      <c r="I3" s="210"/>
      <c r="J3" s="210"/>
      <c r="K3" s="210"/>
      <c r="L3" s="210"/>
      <c r="M3" s="210"/>
      <c r="N3" s="210"/>
      <c r="O3" s="210"/>
      <c r="P3" s="210"/>
      <c r="Q3" s="208"/>
    </row>
    <row r="4" spans="2:17" ht="30" hidden="1" customHeight="1" x14ac:dyDescent="0.35">
      <c r="B4" s="208"/>
      <c r="C4" s="209"/>
      <c r="D4" s="210"/>
      <c r="E4" s="210"/>
      <c r="F4" s="210"/>
      <c r="G4" s="210"/>
      <c r="H4" s="210"/>
      <c r="I4" s="210"/>
      <c r="J4" s="210"/>
      <c r="K4" s="210"/>
      <c r="L4" s="210"/>
      <c r="M4" s="210"/>
      <c r="N4" s="210"/>
      <c r="O4" s="210"/>
      <c r="P4" s="210"/>
      <c r="Q4" s="208"/>
    </row>
    <row r="5" spans="2:17" ht="30" hidden="1" customHeight="1" x14ac:dyDescent="0.35">
      <c r="B5" s="208"/>
      <c r="C5" s="211"/>
      <c r="D5" s="212"/>
      <c r="E5" s="212"/>
      <c r="F5" s="212"/>
      <c r="G5" s="212"/>
      <c r="H5" s="212"/>
      <c r="I5" s="212"/>
      <c r="J5" s="212"/>
      <c r="K5" s="212"/>
      <c r="L5" s="212"/>
      <c r="M5" s="212"/>
      <c r="N5" s="212"/>
      <c r="O5" s="212"/>
      <c r="P5" s="212"/>
      <c r="Q5" s="208"/>
    </row>
    <row r="6" spans="2:17" ht="25" customHeight="1" x14ac:dyDescent="0.35">
      <c r="B6" s="208"/>
      <c r="C6" s="213">
        <v>4</v>
      </c>
      <c r="D6" s="214" t="s">
        <v>360</v>
      </c>
      <c r="E6" s="215"/>
      <c r="F6" s="215"/>
      <c r="G6" s="215"/>
      <c r="H6" s="215"/>
      <c r="I6" s="215"/>
      <c r="J6" s="215"/>
      <c r="K6" s="215"/>
      <c r="L6" s="215"/>
      <c r="M6" s="215"/>
      <c r="N6" s="215"/>
      <c r="O6" s="215"/>
      <c r="P6" s="215"/>
      <c r="Q6" s="208"/>
    </row>
    <row r="7" spans="2:17" ht="25" customHeight="1" x14ac:dyDescent="0.35">
      <c r="B7" s="208"/>
      <c r="C7" s="216"/>
      <c r="D7" s="217" t="s">
        <v>361</v>
      </c>
      <c r="E7" s="215"/>
      <c r="F7" s="215"/>
      <c r="G7" s="215"/>
      <c r="H7" s="215"/>
      <c r="I7" s="215"/>
      <c r="J7" s="215"/>
      <c r="K7" s="215"/>
      <c r="L7" s="215"/>
      <c r="M7" s="215"/>
      <c r="N7" s="215"/>
      <c r="O7" s="215"/>
      <c r="P7" s="215"/>
      <c r="Q7" s="208"/>
    </row>
    <row r="8" spans="2:17" ht="25" customHeight="1" x14ac:dyDescent="0.35">
      <c r="B8" s="208"/>
      <c r="C8" s="218"/>
      <c r="D8" s="215" t="s">
        <v>362</v>
      </c>
      <c r="E8" s="215"/>
      <c r="F8" s="215"/>
      <c r="G8" s="215"/>
      <c r="H8" s="215"/>
      <c r="I8" s="215"/>
      <c r="J8" s="215"/>
      <c r="K8" s="215"/>
      <c r="L8" s="215"/>
      <c r="M8" s="215"/>
      <c r="N8" s="215"/>
      <c r="O8" s="215"/>
      <c r="P8" s="219"/>
      <c r="Q8" s="208"/>
    </row>
    <row r="9" spans="2:17" ht="25" customHeight="1" x14ac:dyDescent="0.35">
      <c r="B9" s="208"/>
      <c r="C9" s="216"/>
      <c r="D9" s="215"/>
      <c r="E9" s="215"/>
      <c r="F9" s="215"/>
      <c r="G9" s="215"/>
      <c r="H9" s="215"/>
      <c r="I9" s="215"/>
      <c r="J9" s="215"/>
      <c r="K9" s="215"/>
      <c r="L9" s="215"/>
      <c r="M9" s="215"/>
      <c r="N9" s="215"/>
      <c r="O9" s="215"/>
      <c r="P9" s="215"/>
      <c r="Q9" s="208"/>
    </row>
    <row r="10" spans="2:17" ht="25" customHeight="1" x14ac:dyDescent="0.35">
      <c r="B10" s="208"/>
      <c r="C10" s="213">
        <v>4</v>
      </c>
      <c r="D10" s="220" t="s">
        <v>363</v>
      </c>
      <c r="E10" s="215"/>
      <c r="F10" s="215"/>
      <c r="G10" s="215"/>
      <c r="H10" s="215"/>
      <c r="I10" s="215"/>
      <c r="J10" s="215"/>
      <c r="K10" s="215"/>
      <c r="L10" s="215"/>
      <c r="M10" s="215"/>
      <c r="N10" s="215"/>
      <c r="O10" s="215"/>
      <c r="P10" s="215"/>
      <c r="Q10" s="208"/>
    </row>
    <row r="11" spans="2:17" ht="25" customHeight="1" x14ac:dyDescent="0.35">
      <c r="B11" s="208"/>
      <c r="C11" s="216"/>
      <c r="D11" s="342" t="s">
        <v>364</v>
      </c>
      <c r="E11" s="342"/>
      <c r="F11" s="342"/>
      <c r="G11" s="342"/>
      <c r="H11" s="342"/>
      <c r="I11" s="342"/>
      <c r="J11" s="342"/>
      <c r="K11" s="342"/>
      <c r="L11" s="342"/>
      <c r="M11" s="342"/>
      <c r="N11" s="342"/>
      <c r="O11" s="342"/>
      <c r="P11" s="215"/>
      <c r="Q11" s="208"/>
    </row>
    <row r="12" spans="2:17" ht="25" customHeight="1" x14ac:dyDescent="0.35">
      <c r="B12" s="208"/>
      <c r="C12" s="216"/>
      <c r="D12" s="342"/>
      <c r="E12" s="342"/>
      <c r="F12" s="342"/>
      <c r="G12" s="342"/>
      <c r="H12" s="342"/>
      <c r="I12" s="342"/>
      <c r="J12" s="342"/>
      <c r="K12" s="342"/>
      <c r="L12" s="342"/>
      <c r="M12" s="342"/>
      <c r="N12" s="342"/>
      <c r="O12" s="342"/>
      <c r="P12" s="215"/>
      <c r="Q12" s="208"/>
    </row>
    <row r="13" spans="2:17" ht="25" customHeight="1" x14ac:dyDescent="0.35">
      <c r="B13" s="208"/>
      <c r="C13" s="216">
        <v>4</v>
      </c>
      <c r="D13" s="221" t="s">
        <v>365</v>
      </c>
      <c r="E13" s="215"/>
      <c r="F13" s="215"/>
      <c r="G13" s="215"/>
      <c r="H13" s="215"/>
      <c r="I13" s="215"/>
      <c r="J13" s="215"/>
      <c r="K13" s="215"/>
      <c r="L13" s="215"/>
      <c r="M13" s="215"/>
      <c r="N13" s="215"/>
      <c r="O13" s="215"/>
      <c r="P13" s="215"/>
      <c r="Q13" s="208"/>
    </row>
    <row r="14" spans="2:17" ht="25" customHeight="1" x14ac:dyDescent="0.35">
      <c r="B14" s="208"/>
      <c r="C14" s="216"/>
      <c r="D14" s="222" t="s">
        <v>366</v>
      </c>
      <c r="E14" s="215" t="s">
        <v>367</v>
      </c>
      <c r="F14" s="215"/>
      <c r="G14" s="215"/>
      <c r="H14" s="215"/>
      <c r="I14" s="215"/>
      <c r="J14" s="215"/>
      <c r="K14" s="215"/>
      <c r="L14" s="215"/>
      <c r="M14" s="215"/>
      <c r="N14" s="215"/>
      <c r="O14" s="215"/>
      <c r="P14" s="215"/>
      <c r="Q14" s="208"/>
    </row>
    <row r="15" spans="2:17" ht="25" customHeight="1" x14ac:dyDescent="0.35">
      <c r="B15" s="208"/>
      <c r="C15" s="216"/>
      <c r="D15" s="222" t="s">
        <v>366</v>
      </c>
      <c r="E15" s="215" t="s">
        <v>368</v>
      </c>
      <c r="F15" s="215"/>
      <c r="G15" s="215"/>
      <c r="H15" s="215"/>
      <c r="I15" s="215"/>
      <c r="J15" s="215"/>
      <c r="K15" s="215"/>
      <c r="L15" s="215"/>
      <c r="M15" s="215"/>
      <c r="N15" s="215"/>
      <c r="O15" s="215"/>
      <c r="P15" s="215"/>
      <c r="Q15" s="208"/>
    </row>
    <row r="16" spans="2:17" ht="25" customHeight="1" x14ac:dyDescent="0.35">
      <c r="B16" s="208"/>
      <c r="C16" s="216"/>
      <c r="D16" s="222" t="s">
        <v>366</v>
      </c>
      <c r="E16" s="215" t="s">
        <v>369</v>
      </c>
      <c r="F16" s="215"/>
      <c r="G16" s="215"/>
      <c r="H16" s="215"/>
      <c r="I16" s="215"/>
      <c r="J16" s="215"/>
      <c r="K16" s="215"/>
      <c r="L16" s="215"/>
      <c r="M16" s="215"/>
      <c r="N16" s="215"/>
      <c r="O16" s="215"/>
      <c r="P16" s="215"/>
      <c r="Q16" s="208"/>
    </row>
    <row r="17" spans="2:17" ht="25" customHeight="1" x14ac:dyDescent="0.35">
      <c r="B17" s="208"/>
      <c r="C17" s="216"/>
      <c r="D17" s="222" t="s">
        <v>366</v>
      </c>
      <c r="E17" s="215" t="s">
        <v>370</v>
      </c>
      <c r="F17" s="215"/>
      <c r="G17" s="215"/>
      <c r="H17" s="215"/>
      <c r="I17" s="215"/>
      <c r="J17" s="215"/>
      <c r="K17" s="215"/>
      <c r="L17" s="215"/>
      <c r="M17" s="215"/>
      <c r="N17" s="215"/>
      <c r="O17" s="215"/>
      <c r="P17" s="215"/>
      <c r="Q17" s="208"/>
    </row>
    <row r="18" spans="2:17" ht="25" customHeight="1" x14ac:dyDescent="0.35">
      <c r="B18" s="208"/>
      <c r="C18" s="216"/>
      <c r="D18" s="222" t="s">
        <v>366</v>
      </c>
      <c r="E18" s="215" t="s">
        <v>371</v>
      </c>
      <c r="F18" s="215"/>
      <c r="G18" s="215"/>
      <c r="H18" s="215"/>
      <c r="I18" s="215"/>
      <c r="J18" s="215"/>
      <c r="K18" s="215"/>
      <c r="L18" s="215"/>
      <c r="M18" s="215"/>
      <c r="N18" s="215"/>
      <c r="O18" s="215"/>
      <c r="P18" s="215"/>
      <c r="Q18" s="208"/>
    </row>
    <row r="19" spans="2:17" ht="45" customHeight="1" x14ac:dyDescent="0.35">
      <c r="B19" s="208"/>
      <c r="C19" s="216"/>
      <c r="D19" s="223" t="s">
        <v>372</v>
      </c>
      <c r="E19" s="342" t="s">
        <v>373</v>
      </c>
      <c r="F19" s="342"/>
      <c r="G19" s="342"/>
      <c r="H19" s="342"/>
      <c r="I19" s="342"/>
      <c r="J19" s="342"/>
      <c r="K19" s="342"/>
      <c r="L19" s="342"/>
      <c r="M19" s="342"/>
      <c r="N19" s="342"/>
      <c r="O19" s="342"/>
      <c r="P19" s="215"/>
      <c r="Q19" s="208"/>
    </row>
    <row r="20" spans="2:17" ht="25" customHeight="1" x14ac:dyDescent="0.35">
      <c r="B20" s="208"/>
      <c r="C20" s="216"/>
      <c r="D20" s="222" t="s">
        <v>366</v>
      </c>
      <c r="E20" s="346" t="s">
        <v>374</v>
      </c>
      <c r="F20" s="346"/>
      <c r="G20" s="346"/>
      <c r="H20" s="346"/>
      <c r="I20" s="346"/>
      <c r="J20" s="346"/>
      <c r="K20" s="346"/>
      <c r="L20" s="346"/>
      <c r="M20" s="346"/>
      <c r="N20" s="346"/>
      <c r="O20" s="215"/>
      <c r="P20" s="215"/>
      <c r="Q20" s="208"/>
    </row>
    <row r="21" spans="2:17" ht="25" customHeight="1" x14ac:dyDescent="0.35">
      <c r="B21" s="208"/>
      <c r="C21" s="216"/>
      <c r="D21" s="215"/>
      <c r="E21" s="346"/>
      <c r="F21" s="346"/>
      <c r="G21" s="346"/>
      <c r="H21" s="346"/>
      <c r="I21" s="346"/>
      <c r="J21" s="346"/>
      <c r="K21" s="346"/>
      <c r="L21" s="346"/>
      <c r="M21" s="346"/>
      <c r="N21" s="346"/>
      <c r="O21" s="215"/>
      <c r="P21" s="215"/>
      <c r="Q21" s="208"/>
    </row>
    <row r="22" spans="2:17" ht="25" customHeight="1" x14ac:dyDescent="0.35">
      <c r="B22" s="208"/>
      <c r="C22" s="216">
        <v>4</v>
      </c>
      <c r="D22" s="221" t="s">
        <v>375</v>
      </c>
      <c r="E22" s="215"/>
      <c r="F22" s="215"/>
      <c r="G22" s="215"/>
      <c r="H22" s="215"/>
      <c r="I22" s="215"/>
      <c r="J22" s="215"/>
      <c r="K22" s="215"/>
      <c r="L22" s="215"/>
      <c r="M22" s="215"/>
      <c r="N22" s="215"/>
      <c r="O22" s="215"/>
      <c r="P22" s="215"/>
      <c r="Q22" s="208"/>
    </row>
    <row r="23" spans="2:17" ht="25" customHeight="1" x14ac:dyDescent="0.35">
      <c r="B23" s="208"/>
      <c r="C23" s="216"/>
      <c r="D23" s="222" t="s">
        <v>366</v>
      </c>
      <c r="E23" s="215" t="s">
        <v>376</v>
      </c>
      <c r="F23" s="215"/>
      <c r="G23" s="215"/>
      <c r="H23" s="215"/>
      <c r="I23" s="215"/>
      <c r="J23" s="215"/>
      <c r="K23" s="215"/>
      <c r="L23" s="215"/>
      <c r="M23" s="215"/>
      <c r="N23" s="215"/>
      <c r="O23" s="215"/>
      <c r="P23" s="215"/>
      <c r="Q23" s="208"/>
    </row>
    <row r="24" spans="2:17" ht="25" customHeight="1" x14ac:dyDescent="0.35">
      <c r="B24" s="208"/>
      <c r="C24" s="216"/>
      <c r="D24" s="222" t="s">
        <v>366</v>
      </c>
      <c r="E24" s="215" t="s">
        <v>377</v>
      </c>
      <c r="F24" s="215"/>
      <c r="G24" s="215"/>
      <c r="H24" s="215"/>
      <c r="I24" s="215"/>
      <c r="J24" s="215"/>
      <c r="K24" s="215"/>
      <c r="L24" s="215"/>
      <c r="M24" s="215"/>
      <c r="N24" s="215"/>
      <c r="O24" s="215"/>
      <c r="P24" s="215"/>
      <c r="Q24" s="208"/>
    </row>
    <row r="25" spans="2:17" ht="25" customHeight="1" x14ac:dyDescent="0.35">
      <c r="B25" s="208"/>
      <c r="C25" s="216"/>
      <c r="D25" s="222" t="s">
        <v>366</v>
      </c>
      <c r="E25" s="215" t="s">
        <v>378</v>
      </c>
      <c r="F25" s="215"/>
      <c r="G25" s="215"/>
      <c r="H25" s="215"/>
      <c r="I25" s="215"/>
      <c r="J25" s="215"/>
      <c r="K25" s="215"/>
      <c r="L25" s="215"/>
      <c r="M25" s="215"/>
      <c r="N25" s="215"/>
      <c r="O25" s="215"/>
      <c r="P25" s="215"/>
      <c r="Q25" s="208"/>
    </row>
    <row r="26" spans="2:17" ht="25" customHeight="1" x14ac:dyDescent="0.35">
      <c r="B26" s="208"/>
      <c r="C26" s="216"/>
      <c r="D26" s="222" t="s">
        <v>366</v>
      </c>
      <c r="E26" s="215" t="s">
        <v>379</v>
      </c>
      <c r="F26" s="215"/>
      <c r="G26" s="215"/>
      <c r="H26" s="215"/>
      <c r="I26" s="215"/>
      <c r="J26" s="215"/>
      <c r="K26" s="215"/>
      <c r="L26" s="215"/>
      <c r="M26" s="215"/>
      <c r="N26" s="215"/>
      <c r="O26" s="215"/>
      <c r="P26" s="215"/>
      <c r="Q26" s="208"/>
    </row>
    <row r="27" spans="2:17" ht="25" customHeight="1" x14ac:dyDescent="0.35">
      <c r="B27" s="208"/>
      <c r="C27" s="216"/>
      <c r="D27" s="215"/>
      <c r="E27" s="215"/>
      <c r="F27" s="215"/>
      <c r="G27" s="215"/>
      <c r="H27" s="215"/>
      <c r="I27" s="215"/>
      <c r="J27" s="215"/>
      <c r="K27" s="215"/>
      <c r="L27" s="215"/>
      <c r="M27" s="215"/>
      <c r="N27" s="215"/>
      <c r="O27" s="215"/>
      <c r="P27" s="215"/>
      <c r="Q27" s="208"/>
    </row>
    <row r="28" spans="2:17" ht="25" customHeight="1" x14ac:dyDescent="0.35">
      <c r="B28" s="208"/>
      <c r="C28" s="213">
        <v>4</v>
      </c>
      <c r="D28" s="220" t="s">
        <v>380</v>
      </c>
      <c r="E28" s="215"/>
      <c r="F28" s="215"/>
      <c r="G28" s="215"/>
      <c r="H28" s="215"/>
      <c r="I28" s="215"/>
      <c r="J28" s="215"/>
      <c r="K28" s="215"/>
      <c r="L28" s="215"/>
      <c r="M28" s="215"/>
      <c r="N28" s="215"/>
      <c r="O28" s="215"/>
      <c r="P28" s="215"/>
      <c r="Q28" s="208"/>
    </row>
    <row r="29" spans="2:17" ht="25" customHeight="1" x14ac:dyDescent="0.35">
      <c r="B29" s="208"/>
      <c r="C29" s="216"/>
      <c r="D29" s="341" t="s">
        <v>381</v>
      </c>
      <c r="E29" s="341"/>
      <c r="F29" s="341"/>
      <c r="G29" s="341"/>
      <c r="H29" s="341"/>
      <c r="I29" s="341"/>
      <c r="J29" s="341"/>
      <c r="K29" s="341"/>
      <c r="L29" s="341"/>
      <c r="M29" s="341"/>
      <c r="N29" s="341"/>
      <c r="O29" s="341"/>
      <c r="P29" s="215"/>
      <c r="Q29" s="208"/>
    </row>
    <row r="30" spans="2:17" ht="25" customHeight="1" x14ac:dyDescent="0.35">
      <c r="B30" s="208"/>
      <c r="C30" s="216"/>
      <c r="D30" s="341"/>
      <c r="E30" s="341"/>
      <c r="F30" s="341"/>
      <c r="G30" s="341"/>
      <c r="H30" s="341"/>
      <c r="I30" s="341"/>
      <c r="J30" s="341"/>
      <c r="K30" s="341"/>
      <c r="L30" s="341"/>
      <c r="M30" s="341"/>
      <c r="N30" s="341"/>
      <c r="O30" s="341"/>
      <c r="P30" s="215"/>
      <c r="Q30" s="208"/>
    </row>
    <row r="31" spans="2:17" ht="25" customHeight="1" x14ac:dyDescent="0.35">
      <c r="B31" s="208"/>
      <c r="C31" s="216"/>
      <c r="D31" s="342" t="s">
        <v>382</v>
      </c>
      <c r="E31" s="342"/>
      <c r="F31" s="342"/>
      <c r="G31" s="342"/>
      <c r="H31" s="342"/>
      <c r="I31" s="342"/>
      <c r="J31" s="342"/>
      <c r="K31" s="342"/>
      <c r="L31" s="342"/>
      <c r="M31" s="342"/>
      <c r="N31" s="342"/>
      <c r="O31" s="342"/>
      <c r="P31" s="215"/>
      <c r="Q31" s="208"/>
    </row>
    <row r="32" spans="2:17" ht="25" customHeight="1" x14ac:dyDescent="0.35">
      <c r="B32" s="208"/>
      <c r="C32" s="216"/>
      <c r="D32" s="342"/>
      <c r="E32" s="342"/>
      <c r="F32" s="342"/>
      <c r="G32" s="342"/>
      <c r="H32" s="342"/>
      <c r="I32" s="342"/>
      <c r="J32" s="342"/>
      <c r="K32" s="342"/>
      <c r="L32" s="342"/>
      <c r="M32" s="342"/>
      <c r="N32" s="342"/>
      <c r="O32" s="342"/>
      <c r="P32" s="215"/>
      <c r="Q32" s="208"/>
    </row>
    <row r="33" spans="2:17" ht="25" customHeight="1" x14ac:dyDescent="0.35">
      <c r="B33" s="208"/>
      <c r="C33" s="216"/>
      <c r="D33" s="342" t="s">
        <v>383</v>
      </c>
      <c r="E33" s="342"/>
      <c r="F33" s="342"/>
      <c r="G33" s="342"/>
      <c r="H33" s="342"/>
      <c r="I33" s="342"/>
      <c r="J33" s="342"/>
      <c r="K33" s="342"/>
      <c r="L33" s="342"/>
      <c r="M33" s="342"/>
      <c r="N33" s="342"/>
      <c r="O33" s="342"/>
      <c r="P33" s="215"/>
      <c r="Q33" s="208"/>
    </row>
    <row r="34" spans="2:17" ht="25" customHeight="1" x14ac:dyDescent="0.35">
      <c r="B34" s="208"/>
      <c r="C34" s="216"/>
      <c r="D34" s="342"/>
      <c r="E34" s="342"/>
      <c r="F34" s="342"/>
      <c r="G34" s="342"/>
      <c r="H34" s="342"/>
      <c r="I34" s="342"/>
      <c r="J34" s="342"/>
      <c r="K34" s="342"/>
      <c r="L34" s="342"/>
      <c r="M34" s="342"/>
      <c r="N34" s="342"/>
      <c r="O34" s="342"/>
      <c r="P34" s="215"/>
      <c r="Q34" s="208"/>
    </row>
    <row r="35" spans="2:17" ht="25" customHeight="1" x14ac:dyDescent="0.35">
      <c r="B35" s="208"/>
      <c r="C35" s="216"/>
      <c r="D35" s="215"/>
      <c r="E35" s="215"/>
      <c r="F35" s="215"/>
      <c r="G35" s="215"/>
      <c r="H35" s="215"/>
      <c r="I35" s="215"/>
      <c r="J35" s="215"/>
      <c r="K35" s="215"/>
      <c r="L35" s="215"/>
      <c r="M35" s="215"/>
      <c r="N35" s="215"/>
      <c r="O35" s="215"/>
      <c r="P35" s="215"/>
      <c r="Q35" s="208"/>
    </row>
    <row r="36" spans="2:17" ht="25" customHeight="1" x14ac:dyDescent="0.35">
      <c r="B36" s="208"/>
      <c r="C36" s="224"/>
      <c r="D36" s="225"/>
      <c r="E36" s="225"/>
      <c r="F36" s="225"/>
      <c r="G36" s="225"/>
      <c r="H36" s="225"/>
      <c r="I36" s="225"/>
      <c r="J36" s="225"/>
      <c r="K36" s="225"/>
      <c r="L36" s="225"/>
      <c r="M36" s="225"/>
      <c r="N36" s="225"/>
      <c r="O36" s="225"/>
      <c r="P36" s="225"/>
      <c r="Q36" s="208"/>
    </row>
    <row r="37" spans="2:17" ht="25" customHeight="1" x14ac:dyDescent="0.35">
      <c r="B37" s="208"/>
      <c r="C37" s="224"/>
      <c r="D37" s="225"/>
      <c r="E37" s="225"/>
      <c r="F37" s="225"/>
      <c r="G37" s="225"/>
      <c r="H37" s="225"/>
      <c r="I37" s="225"/>
      <c r="J37" s="225"/>
      <c r="K37" s="225"/>
      <c r="L37" s="225"/>
      <c r="M37" s="225"/>
      <c r="N37" s="225"/>
      <c r="O37" s="225"/>
      <c r="P37" s="225"/>
      <c r="Q37" s="208"/>
    </row>
    <row r="38" spans="2:17" ht="25" customHeight="1" x14ac:dyDescent="0.35">
      <c r="B38" s="208"/>
      <c r="C38" s="224"/>
      <c r="D38" s="225"/>
      <c r="E38" s="225"/>
      <c r="F38" s="225"/>
      <c r="G38" s="225"/>
      <c r="H38" s="225"/>
      <c r="I38" s="225"/>
      <c r="J38" s="225"/>
      <c r="K38" s="225"/>
      <c r="L38" s="225"/>
      <c r="M38" s="225"/>
      <c r="N38" s="225"/>
      <c r="O38" s="225"/>
      <c r="P38" s="225"/>
      <c r="Q38" s="208"/>
    </row>
    <row r="39" spans="2:17" ht="25" customHeight="1" x14ac:dyDescent="0.35">
      <c r="B39" s="208"/>
      <c r="C39" s="224"/>
      <c r="D39" s="225"/>
      <c r="E39" s="225"/>
      <c r="F39" s="225"/>
      <c r="G39" s="225"/>
      <c r="H39" s="225"/>
      <c r="I39" s="225"/>
      <c r="J39" s="225"/>
      <c r="K39" s="225"/>
      <c r="L39" s="225"/>
      <c r="M39" s="225"/>
      <c r="N39" s="225"/>
      <c r="O39" s="225"/>
      <c r="P39" s="225"/>
      <c r="Q39" s="208"/>
    </row>
    <row r="40" spans="2:17" ht="15" customHeight="1" x14ac:dyDescent="0.35">
      <c r="B40" s="208"/>
      <c r="C40" s="208"/>
      <c r="D40" s="208"/>
      <c r="E40" s="208"/>
      <c r="F40" s="208"/>
      <c r="G40" s="208"/>
      <c r="H40" s="208"/>
      <c r="I40" s="208"/>
      <c r="J40" s="208"/>
      <c r="K40" s="208"/>
      <c r="L40" s="208"/>
      <c r="M40" s="208"/>
      <c r="N40" s="208"/>
      <c r="O40" s="208"/>
      <c r="P40" s="208"/>
      <c r="Q40" s="208"/>
    </row>
  </sheetData>
  <sheetProtection algorithmName="SHA-512" hashValue="bhMqxoSIzuht0U/bms7hg/6iMx0Ld2nZVAI5U5762ihwVBJQ395HadRVq8YqTrTWYsGz5XadDGUsYgb+JZgMzA==" saltValue="llgu7AjfijyeuJX4PeJWig=="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6E631-A09F-49A3-B0BF-F35F82C5CCD5}">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style="239" hidden="1" customWidth="1"/>
    <col min="2" max="2" width="80.6328125" style="239" customWidth="1"/>
    <col min="3" max="3" width="3.6328125" style="239" hidden="1" customWidth="1"/>
    <col min="4" max="14" width="0" style="239" hidden="1" customWidth="1"/>
    <col min="15" max="16384" width="8.7265625" style="239" hidden="1"/>
  </cols>
  <sheetData>
    <row r="1" spans="1:14" hidden="1" x14ac:dyDescent="0.35">
      <c r="A1" s="238">
        <v>1</v>
      </c>
    </row>
    <row r="2" spans="1:14" ht="40" customHeight="1" x14ac:dyDescent="0.35">
      <c r="B2" s="240" t="s">
        <v>384</v>
      </c>
    </row>
    <row r="3" spans="1:14" x14ac:dyDescent="0.35">
      <c r="B3" s="241"/>
    </row>
    <row r="4" spans="1:14" ht="18.5" x14ac:dyDescent="0.45">
      <c r="B4" s="242" t="s">
        <v>385</v>
      </c>
    </row>
    <row r="5" spans="1:14" x14ac:dyDescent="0.35">
      <c r="B5" s="241"/>
    </row>
    <row r="6" spans="1:14" x14ac:dyDescent="0.35">
      <c r="B6" s="243" t="s">
        <v>386</v>
      </c>
    </row>
    <row r="7" spans="1:14" x14ac:dyDescent="0.35">
      <c r="B7" s="243" t="s">
        <v>387</v>
      </c>
    </row>
    <row r="8" spans="1:14" x14ac:dyDescent="0.35">
      <c r="B8" s="243" t="s">
        <v>388</v>
      </c>
    </row>
    <row r="9" spans="1:14" x14ac:dyDescent="0.35">
      <c r="B9" s="241"/>
    </row>
    <row r="10" spans="1:14" x14ac:dyDescent="0.35">
      <c r="B10" s="244" t="s">
        <v>389</v>
      </c>
      <c r="N10" s="245">
        <f>N11</f>
        <v>1</v>
      </c>
    </row>
    <row r="11" spans="1:14" x14ac:dyDescent="0.35">
      <c r="B11" s="243" t="s">
        <v>390</v>
      </c>
      <c r="N11" s="245">
        <f>N12</f>
        <v>1</v>
      </c>
    </row>
    <row r="12" spans="1:14" x14ac:dyDescent="0.35">
      <c r="B12" s="243" t="s">
        <v>391</v>
      </c>
      <c r="N12" s="245">
        <v>1</v>
      </c>
    </row>
    <row r="13" spans="1:14" x14ac:dyDescent="0.35">
      <c r="B13" s="243" t="s">
        <v>392</v>
      </c>
    </row>
    <row r="14" spans="1:14" x14ac:dyDescent="0.35">
      <c r="B14" s="243" t="s">
        <v>393</v>
      </c>
    </row>
    <row r="15" spans="1:14" x14ac:dyDescent="0.35">
      <c r="B15" s="243" t="s">
        <v>394</v>
      </c>
    </row>
    <row r="16" spans="1:14" x14ac:dyDescent="0.35">
      <c r="B16" s="241"/>
    </row>
    <row r="17" spans="2:2" x14ac:dyDescent="0.35">
      <c r="B17" s="246" t="s">
        <v>395</v>
      </c>
    </row>
    <row r="18" spans="2:2" x14ac:dyDescent="0.35">
      <c r="B18" s="246" t="s">
        <v>396</v>
      </c>
    </row>
    <row r="19" spans="2:2" x14ac:dyDescent="0.35">
      <c r="B19" s="241"/>
    </row>
    <row r="20" spans="2:2" ht="24" customHeight="1" x14ac:dyDescent="0.35">
      <c r="B20" s="247" t="s">
        <v>397</v>
      </c>
    </row>
  </sheetData>
  <sheetProtection algorithmName="SHA-512" hashValue="tQzoa2KGXF2GUNhErYpATjqlNgQ0f4rGR6+sS9xPMSbySJ+NyWi1Ze5pFBS22Dy/r97laZUuZhU4En2Hoiuqfw==" saltValue="2reIjxta2sd1guwBccM0q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Project Plan</vt:lpstr>
      <vt:lpstr>Budget Tracker</vt:lpstr>
      <vt:lpstr>Risk Register</vt:lpstr>
      <vt:lpstr>RACI Matrix</vt:lpstr>
      <vt:lpstr>Dashboard</vt:lpstr>
      <vt:lpstr>Instructions</vt:lpstr>
      <vt:lpstr>Free vs Premium</vt:lpstr>
      <vt:lpstr>License</vt:lpstr>
      <vt:lpstr>Analysistabs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Analysistabs®</cp:lastModifiedBy>
  <dcterms:created xsi:type="dcterms:W3CDTF">2026-04-26T12:39:12Z</dcterms:created>
  <dcterms:modified xsi:type="dcterms:W3CDTF">2026-05-07T21:55:51Z</dcterms:modified>
</cp:coreProperties>
</file>